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1,3'!$A$1:$Q$26</definedName>
    <definedName name="_xlnm.Print_Area" localSheetId="6">'CUADRO 1,4'!$A$1:$Y$38</definedName>
    <definedName name="_xlnm.Print_Area" localSheetId="7">'CUADRO 1,5'!$A$3:$Y$46</definedName>
    <definedName name="_xlnm.Print_Area" localSheetId="9">'CUADRO 1,7'!$A$1:$Q$52</definedName>
    <definedName name="_xlnm.Print_Area" localSheetId="16">'CUADRO 1.10'!$A$1:$Z$67</definedName>
    <definedName name="_xlnm.Print_Area" localSheetId="17">'CUADRO 1.11'!$A$3:$Z$61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1.1A'!$A$1:$O$44</definedName>
    <definedName name="_xlnm.Print_Area" localSheetId="3">'CUADRO 1.1B'!$A$1:$O$44</definedName>
    <definedName name="_xlnm.Print_Area" localSheetId="8">'CUADRO 1.6'!$A$1:$R$60</definedName>
    <definedName name="_xlnm.Print_Area" localSheetId="10">'CUADRO 1.8'!$A$1:$Y$85</definedName>
    <definedName name="_xlnm.Print_Area" localSheetId="11">'CUADRO 1.8 B'!$A$3:$Y$47</definedName>
    <definedName name="_xlnm.Print_Area" localSheetId="12">'CUADRO 1.8 C'!$A$1:$Z$61</definedName>
    <definedName name="_xlnm.Print_Area" localSheetId="13">'CUADRO 1.9'!$A$1:$Y$62</definedName>
    <definedName name="_xlnm.Print_Area" localSheetId="14">'CUADRO 1.9 B'!$A$1:$Y$48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1,3'!$A$6:$N$23</definedName>
    <definedName name="PAX_NACIONAL" localSheetId="6">'CUADRO 1,4'!$A$6:$T$36</definedName>
    <definedName name="PAX_NACIONAL" localSheetId="7">'CUADRO 1,5'!$A$6:$T$44</definedName>
    <definedName name="PAX_NACIONAL" localSheetId="9">'CUADRO 1,7'!$A$6:$N$50</definedName>
    <definedName name="PAX_NACIONAL" localSheetId="16">'CUADRO 1.10'!$A$6:$U$63</definedName>
    <definedName name="PAX_NACIONAL" localSheetId="17">'CUADRO 1.11'!$A$6:$U$59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1.8'!$A$6:$T$81</definedName>
    <definedName name="PAX_NACIONAL" localSheetId="11">'CUADRO 1.8 B'!$A$6:$T$44</definedName>
    <definedName name="PAX_NACIONAL" localSheetId="12">'CUADRO 1.8 C'!$A$6:$T$58</definedName>
    <definedName name="PAX_NACIONAL" localSheetId="13">'CUADRO 1.9'!$A$6:$T$58</definedName>
    <definedName name="PAX_NACIONAL" localSheetId="14">'CUADRO 1.9 B'!$A$6:$T$43</definedName>
    <definedName name="PAX_NACIONAL" localSheetId="15">'CUADRO 1.9 C'!$A$6:$T$68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<sst xmlns="http://schemas.openxmlformats.org/spreadsheetml/2006/main" count="1580" uniqueCount="475">
  <si>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</si>
  <si>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</si>
  <si>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</si>
  <si>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</si>
  <si>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</si>
  <si>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</si>
  <si>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</si>
  <si>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</si>
  <si>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</si>
  <si>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</si>
  <si>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</si>
  <si>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</si>
  <si>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</si>
  <si>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</si>
  <si>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</si>
  <si>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</si>
  <si>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</si>
  <si>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</si>
  <si>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</si>
  <si>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</si>
  <si>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</si>
  <si>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</si>
  <si>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</si>
  <si>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</si>
  <si>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</si>
  <si>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</si>
  <si>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</si>
  <si>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</si>
  <si>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</si>
  <si>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</si>
  <si>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</si>
  <si>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</si>
  <si>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</si>
  <si>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</si>
  <si>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</si>
  <si>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</si>
  <si>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</si>
  <si>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</si>
  <si>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</si>
  <si>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</si>
  <si>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</si>
  <si>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</si>
  <si>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</si>
  <si>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</si>
  <si>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</si>
  <si>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</si>
  <si>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</si>
  <si>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</si>
  <si>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</si>
  <si>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</si>
  <si>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</si>
  <si>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</si>
  <si>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</si>
  <si>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</si>
  <si>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</si>
  <si>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</si>
  <si>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</si>
  <si>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</si>
  <si>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</si>
  <si>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</si>
  <si>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</si>
  <si>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</si>
  <si>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</si>
  <si>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</si>
  <si>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</si>
  <si>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</si>
  <si>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</si>
  <si>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</si>
  <si>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</si>
  <si>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</si>
  <si>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</si>
  <si>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</si>
  <si>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</si>
  <si>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</si>
  <si>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</si>
  <si>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</si>
  <si>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</si>
  <si>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</si>
  <si>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</si>
  <si>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</si>
  <si>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</si>
  <si>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</si>
  <si>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</si>
  <si>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</si>
  <si>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</si>
  <si>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</si>
  <si>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</si>
  <si>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</si>
  <si>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</si>
  <si>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</si>
  <si>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</si>
  <si>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</si>
  <si>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</si>
  <si>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</si>
  <si>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</si>
  <si>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</si>
  <si>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</si>
  <si>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</si>
  <si>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</si>
  <si>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</si>
  <si>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</si>
  <si>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</si>
  <si>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</si>
  <si>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</si>
  <si>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</si>
  <si>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</si>
  <si>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</si>
  <si>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</si>
  <si>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</si>
  <si>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</si>
  <si>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</si>
  <si>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</si>
  <si>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</si>
  <si>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</si>
  <si>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</si>
  <si>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</si>
  <si>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</si>
  <si>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</si>
  <si>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</si>
  <si>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</si>
  <si>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</si>
  <si>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</si>
  <si>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</si>
  <si>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</si>
  <si>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</si>
  <si>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</si>
  <si>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</si>
  <si>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</si>
  <si>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</si>
  <si>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</si>
  <si>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</si>
  <si>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</si>
  <si>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</si>
  <si>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</si>
  <si>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</si>
  <si>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</si>
  <si>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</si>
  <si>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</si>
  <si>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</si>
  <si>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</si>
  <si>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</si>
  <si>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</si>
  <si>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</si>
  <si>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</si>
  <si>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</si>
  <si>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Información provisional. *: Variación superior a 500%   **: Antes Aires.</t>
  </si>
  <si>
    <t>Carga en toneladas. Incluye el correo.</t>
  </si>
  <si>
    <t>Boletín Origen-Destino Noviembre 2013</t>
  </si>
  <si>
    <t>Ene- Nov 2012</t>
  </si>
  <si>
    <t>Ene- Nov 2013</t>
  </si>
  <si>
    <t>Nov 2013 - Nov 2012</t>
  </si>
  <si>
    <t>Ene - Nov 2013 / Ene - Nov 2012</t>
  </si>
  <si>
    <t>Noviembre 2013</t>
  </si>
  <si>
    <t>Enero - Noviembre 2013</t>
  </si>
  <si>
    <t>Enero - Noviembre 2012</t>
  </si>
  <si>
    <t>Noviembre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</si>
  <si>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</si>
  <si>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</si>
  <si>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</si>
  <si>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</si>
  <si>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</si>
  <si>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</si>
  <si>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</si>
  <si>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</si>
  <si>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Petroleum</t>
  </si>
  <si>
    <t>Taxcaldas</t>
  </si>
  <si>
    <t>Sarpa</t>
  </si>
  <si>
    <t>Otras</t>
  </si>
  <si>
    <t>LAS</t>
  </si>
  <si>
    <t>Aerosucre</t>
  </si>
  <si>
    <t>Aer Caribe</t>
  </si>
  <si>
    <t>Selva</t>
  </si>
  <si>
    <t>Air Colombia</t>
  </si>
  <si>
    <t>Tampa</t>
  </si>
  <si>
    <t>Aliansa</t>
  </si>
  <si>
    <t>Linea A. Carguera de Col</t>
  </si>
  <si>
    <t>Sadelca</t>
  </si>
  <si>
    <t xml:space="preserve">Información provisional.  </t>
  </si>
  <si>
    <t>Aerogal</t>
  </si>
  <si>
    <t>American</t>
  </si>
  <si>
    <t>Taca</t>
  </si>
  <si>
    <t>Jetblue</t>
  </si>
  <si>
    <t>Spirit Airlines</t>
  </si>
  <si>
    <t>Lan Peru</t>
  </si>
  <si>
    <t>Taca International Airlines S.A</t>
  </si>
  <si>
    <t>Copa</t>
  </si>
  <si>
    <t>United Airlines</t>
  </si>
  <si>
    <t>Lufthansa</t>
  </si>
  <si>
    <t>Iberia</t>
  </si>
  <si>
    <t>Lacsa</t>
  </si>
  <si>
    <t>Air France</t>
  </si>
  <si>
    <t>Aeromexico</t>
  </si>
  <si>
    <t>Delta</t>
  </si>
  <si>
    <t>Aerol. Argentinas</t>
  </si>
  <si>
    <t>Interjet</t>
  </si>
  <si>
    <t>Tame</t>
  </si>
  <si>
    <t>Air Canada</t>
  </si>
  <si>
    <t>Conviasa</t>
  </si>
  <si>
    <t>Insel Air</t>
  </si>
  <si>
    <t>Cubana</t>
  </si>
  <si>
    <t>Tiara Air</t>
  </si>
  <si>
    <t xml:space="preserve">Información provisional. *: Variación superior a 500%   . </t>
  </si>
  <si>
    <t>Centurion</t>
  </si>
  <si>
    <t>Ups</t>
  </si>
  <si>
    <t>Airborne Express. Inc</t>
  </si>
  <si>
    <t>Martinair</t>
  </si>
  <si>
    <t>Florida West</t>
  </si>
  <si>
    <t>Vensecar C.A.</t>
  </si>
  <si>
    <t>Absa</t>
  </si>
  <si>
    <t>Mas Air</t>
  </si>
  <si>
    <t>Cargolux</t>
  </si>
  <si>
    <t>Fedex</t>
  </si>
  <si>
    <t>Southern Air Inc.</t>
  </si>
  <si>
    <t>Sky Lease I.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</si>
  <si>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</si>
  <si>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</si>
  <si>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</si>
  <si>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</si>
  <si>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</si>
  <si>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</si>
  <si>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</si>
  <si>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</si>
  <si>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</si>
  <si>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BOG-CUC-BOG</t>
  </si>
  <si>
    <t>CLO-MDE-CLO</t>
  </si>
  <si>
    <t>BOG-MTR-BOG</t>
  </si>
  <si>
    <t>BOG-EYP-BOG</t>
  </si>
  <si>
    <t>BAQ-MDE-BAQ</t>
  </si>
  <si>
    <t>ADZ-MDE-ADZ</t>
  </si>
  <si>
    <t>BOG-NVA-BOG</t>
  </si>
  <si>
    <t>BOG-VUP-BOG</t>
  </si>
  <si>
    <t>MDE-SMR-MDE</t>
  </si>
  <si>
    <t>CLO-CTG-CLO</t>
  </si>
  <si>
    <t>EOH-UIB-EOH</t>
  </si>
  <si>
    <t>APO-EOH-APO</t>
  </si>
  <si>
    <t>BOG-AXM-BOG</t>
  </si>
  <si>
    <t>BOG-EJA-BOG</t>
  </si>
  <si>
    <t>ADZ-CLO-ADZ</t>
  </si>
  <si>
    <t>BOG-PSO-BOG</t>
  </si>
  <si>
    <t>BOG-LET-BOG</t>
  </si>
  <si>
    <t>CLO-BAQ-CLO</t>
  </si>
  <si>
    <t>BOG-RCH-BOG</t>
  </si>
  <si>
    <t>CLO-SMR-CLO</t>
  </si>
  <si>
    <t>CTG-PEI-CTG</t>
  </si>
  <si>
    <t>EOH-MTR-EOH</t>
  </si>
  <si>
    <t>BOG-MZL-BOG</t>
  </si>
  <si>
    <t>BOG-IBE-BOG</t>
  </si>
  <si>
    <t>BOG-EOH-BOG</t>
  </si>
  <si>
    <t>BOG-AUC-BOG</t>
  </si>
  <si>
    <t>CUC-BGA-CUC</t>
  </si>
  <si>
    <t>BOG-UIB-BOG</t>
  </si>
  <si>
    <t>BOG-PPN-BOG</t>
  </si>
  <si>
    <t>ADZ-CTG-ADZ</t>
  </si>
  <si>
    <t>BOG-FLA-BOG</t>
  </si>
  <si>
    <t>EOH-PEI-EOH</t>
  </si>
  <si>
    <t>CTG-BGA-CTG</t>
  </si>
  <si>
    <t>BOG-VVC-BOG</t>
  </si>
  <si>
    <t>ADZ-PEI-ADZ</t>
  </si>
  <si>
    <t>CAQ-EOH-CAQ</t>
  </si>
  <si>
    <t>ADZ-BGA-ADZ</t>
  </si>
  <si>
    <t>CLO-TCO-CLO</t>
  </si>
  <si>
    <t>ADZ-PVA-ADZ</t>
  </si>
  <si>
    <t>CLO-PSO-CLO</t>
  </si>
  <si>
    <t>OTRAS</t>
  </si>
  <si>
    <t>BOG-MIA-BOG</t>
  </si>
  <si>
    <t>BOG-FLL-BOG</t>
  </si>
  <si>
    <t>BOG-JFK-BOG</t>
  </si>
  <si>
    <t>MDE-FLL-MDE</t>
  </si>
  <si>
    <t>MDE-MIA-MDE</t>
  </si>
  <si>
    <t>BOG-IAH-BOG</t>
  </si>
  <si>
    <t>CLO-MIA-CLO</t>
  </si>
  <si>
    <t>BOG-ORL-BOG</t>
  </si>
  <si>
    <t>BAQ-MIA-BAQ</t>
  </si>
  <si>
    <t>CTG-MIA-CTG</t>
  </si>
  <si>
    <t>BOG-EWR-BOG</t>
  </si>
  <si>
    <t>BOG-YYZ-BOG</t>
  </si>
  <si>
    <t>BOG-ATL-BOG</t>
  </si>
  <si>
    <t>BOG-IAD-BOG</t>
  </si>
  <si>
    <t>CTG-FLL-CTG</t>
  </si>
  <si>
    <t>MDE-JFK-MDE</t>
  </si>
  <si>
    <t>BOG-LAX-BOG</t>
  </si>
  <si>
    <t>AXM-FLL-AXM</t>
  </si>
  <si>
    <t>PEI-JFK-PEI</t>
  </si>
  <si>
    <t>BAQ-JFK-BAQ</t>
  </si>
  <si>
    <t>BOG-LIM-BOG</t>
  </si>
  <si>
    <t>BOG-UIO-BOG</t>
  </si>
  <si>
    <t>BOG-CCS-BOG</t>
  </si>
  <si>
    <t>BOG-GYE-BOG</t>
  </si>
  <si>
    <t>BOG-SCL-BOG</t>
  </si>
  <si>
    <t>BOG-BUE-BOG</t>
  </si>
  <si>
    <t>BOG-GRU-BOG</t>
  </si>
  <si>
    <t>BOG-SAO-BOG</t>
  </si>
  <si>
    <t>MDE-UIO-MDE</t>
  </si>
  <si>
    <t>MDE-LIM-MDE</t>
  </si>
  <si>
    <t>BOG-VLN-BOG</t>
  </si>
  <si>
    <t>MDE-CCS-MDE</t>
  </si>
  <si>
    <t>BOG-RIO-BOG</t>
  </si>
  <si>
    <t>CLO-ESM-CLO</t>
  </si>
  <si>
    <t>CLO-UIO-CLO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</si>
  <si>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</si>
  <si>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</si>
  <si>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</si>
  <si>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</si>
  <si>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</si>
  <si>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</si>
  <si>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</si>
  <si>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</si>
  <si>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</si>
  <si>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</si>
  <si>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</si>
  <si>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</si>
  <si>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</si>
  <si>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</si>
  <si>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BOG-SJO-BOG</t>
  </si>
  <si>
    <t>CTG-PTY-CTG</t>
  </si>
  <si>
    <t>BAQ-PTY-BAQ</t>
  </si>
  <si>
    <t>BOG-SDQ-BOG</t>
  </si>
  <si>
    <t>BGA-PTY-BGA</t>
  </si>
  <si>
    <t>ADZ-PTY-ADZ</t>
  </si>
  <si>
    <t>BOG-PUJ-BOG</t>
  </si>
  <si>
    <t>BOG-HAV-BOG</t>
  </si>
  <si>
    <t>BOG-AUA-BOG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</si>
  <si>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</si>
  <si>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</si>
  <si>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</si>
  <si>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</si>
  <si>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</si>
  <si>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</si>
  <si>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</si>
  <si>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</si>
  <si>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</si>
  <si>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</si>
  <si>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</si>
  <si>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</si>
  <si>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</si>
  <si>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</si>
  <si>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</si>
  <si>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</si>
  <si>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</si>
  <si>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</si>
  <si>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</si>
  <si>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</si>
  <si>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</si>
  <si>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</si>
  <si>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</si>
  <si>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</si>
  <si>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</si>
  <si>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</si>
  <si>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</si>
  <si>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NICARAGUA</t>
  </si>
  <si>
    <t>ANTILLAS HOLANDESAS</t>
  </si>
  <si>
    <t>CUBA</t>
  </si>
  <si>
    <t>BOG-CPQ-BOG</t>
  </si>
  <si>
    <t>CTG-CCS-CTG</t>
  </si>
  <si>
    <t>BOG-AMS-BOG</t>
  </si>
  <si>
    <t>BOG-LUX-BOG</t>
  </si>
  <si>
    <t>HOLANDA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</si>
  <si>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</si>
  <si>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</si>
  <si>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</si>
  <si>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</si>
  <si>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</si>
  <si>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</si>
  <si>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</si>
  <si>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</si>
  <si>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</si>
  <si>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</si>
  <si>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</si>
  <si>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</si>
  <si>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</si>
  <si>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</si>
  <si>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</si>
  <si>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</si>
  <si>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</si>
  <si>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</si>
  <si>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</si>
  <si>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</si>
  <si>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</si>
  <si>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</si>
  <si>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</si>
  <si>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</si>
  <si>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</si>
  <si>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</si>
  <si>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</si>
  <si>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NEIVA</t>
  </si>
  <si>
    <t>NEIVA - BENITO SALAS</t>
  </si>
  <si>
    <t>QUIBDO</t>
  </si>
  <si>
    <t>QUIBDO - EL CARAÑO</t>
  </si>
  <si>
    <t>VALLEDUPAR</t>
  </si>
  <si>
    <t>VALLEDUPAR-ALFONSO LOPEZ P.</t>
  </si>
  <si>
    <t>ARMENIA</t>
  </si>
  <si>
    <t>ARMENIA - EL EDEN</t>
  </si>
  <si>
    <t>BARRANCABERMEJA</t>
  </si>
  <si>
    <t>BARRANCABERMEJA-YARIGUIES</t>
  </si>
  <si>
    <t>PASTO</t>
  </si>
  <si>
    <t>PASTO - ANTONIO NARIQO</t>
  </si>
  <si>
    <t>CAREPA</t>
  </si>
  <si>
    <t>ANTONIO ROLDAN BETANCOURT</t>
  </si>
  <si>
    <t>LETICIA</t>
  </si>
  <si>
    <t>LETICIA-ALFREDO VASQUEZ COBO</t>
  </si>
  <si>
    <t>VILLAVICENCIO</t>
  </si>
  <si>
    <t>VANGUARDIA</t>
  </si>
  <si>
    <t>PUERTO GAITAN</t>
  </si>
  <si>
    <t>MORELIA</t>
  </si>
  <si>
    <t>IBAGUE</t>
  </si>
  <si>
    <t>IBAGUE - PERALES</t>
  </si>
  <si>
    <t>RIOHACHA</t>
  </si>
  <si>
    <t>RIOHACHA-ALMIRANTE PADILLA</t>
  </si>
  <si>
    <t>MANIZALES</t>
  </si>
  <si>
    <t>MANIZALES - LA NUBIA</t>
  </si>
  <si>
    <t>ARAUCA - MUNICIPIO</t>
  </si>
  <si>
    <t>ARAUCA - SANTIAGO PEREZ QUIROZ</t>
  </si>
  <si>
    <t>POPAYAN</t>
  </si>
  <si>
    <t>POPAYAN - GMOLEON VALENCIA</t>
  </si>
  <si>
    <t>MAICAO</t>
  </si>
  <si>
    <t>JORGE ISAACS (ANTES LA MINA)</t>
  </si>
  <si>
    <t>FLORENCIA</t>
  </si>
  <si>
    <t>GUSTAVO ARTUNDUAGA PAREDES</t>
  </si>
  <si>
    <t>PUERTO ASIS</t>
  </si>
  <si>
    <t>PUERTO ASIS - 3 DE MAYO</t>
  </si>
  <si>
    <t>TUMACO</t>
  </si>
  <si>
    <t>TUMACO - LA FLORIDA</t>
  </si>
  <si>
    <t>CAUCASIA</t>
  </si>
  <si>
    <t>CAUCASIA- JUAN H. WHITE</t>
  </si>
  <si>
    <t>PROVIDENCIA</t>
  </si>
  <si>
    <t>PROVIDENCIA- EL EMBRUJO</t>
  </si>
  <si>
    <t>PUERTO CARRENO</t>
  </si>
  <si>
    <t>CARREÑO-GERMAN OLANO</t>
  </si>
  <si>
    <t>GUAPI</t>
  </si>
  <si>
    <t>GUAPI - JUAN CASIANO</t>
  </si>
  <si>
    <t>LA MACARENA</t>
  </si>
  <si>
    <t>LA MACARENA - META</t>
  </si>
  <si>
    <t>VILLA GARZON</t>
  </si>
  <si>
    <t>SAN JOSE DEL GUAVIARE</t>
  </si>
  <si>
    <t>COROZAL</t>
  </si>
  <si>
    <t>COROZAL - LAS BRUJAS</t>
  </si>
  <si>
    <t>PUERTO INIRIDA</t>
  </si>
  <si>
    <t>PUERTO INIRIDA - CESAR GAVIRIA TRUJ</t>
  </si>
  <si>
    <t>MITU</t>
  </si>
  <si>
    <t>BAHIA SOLANO</t>
  </si>
  <si>
    <t>BAHIA SOLANO - JOSE C. MUTIS</t>
  </si>
  <si>
    <t>URIBIA</t>
  </si>
  <si>
    <t>PUERTO BOLIVAR - PORTETE</t>
  </si>
  <si>
    <t>NUQUI</t>
  </si>
  <si>
    <t>NUQUI - REYES MURILLO</t>
  </si>
  <si>
    <t>CUMARIBO</t>
  </si>
  <si>
    <t>MALAGA</t>
  </si>
  <si>
    <t>TIMBIQUI</t>
  </si>
  <si>
    <t>BUENAVENTURA</t>
  </si>
  <si>
    <t>BUENAVENTURA - GERARDO TOBAR LOPEZ</t>
  </si>
  <si>
    <t>PUERTO LEGUIZAMO</t>
  </si>
  <si>
    <t>PUERTO BOYACA</t>
  </si>
  <si>
    <t>VELASQUEZ</t>
  </si>
  <si>
    <t>TOLU</t>
  </si>
  <si>
    <t>EL BAGRE</t>
  </si>
  <si>
    <t>SAN MARTIN</t>
  </si>
  <si>
    <t>MATUPA</t>
  </si>
  <si>
    <t>GUAINIA (BARRANCO MINAS)</t>
  </si>
  <si>
    <t>BARRANCO MINAS</t>
  </si>
  <si>
    <t>REMEDIOS</t>
  </si>
  <si>
    <t>REMEDIOS OTU</t>
  </si>
  <si>
    <t>CARURU</t>
  </si>
  <si>
    <t>SOLANO</t>
  </si>
  <si>
    <t>TARAIRA</t>
  </si>
  <si>
    <t>MELGAR</t>
  </si>
  <si>
    <t>TOLEMAIDA</t>
  </si>
  <si>
    <t>LA PRIMAVERA</t>
  </si>
  <si>
    <t>COVENAS</t>
  </si>
  <si>
    <t>COVEÑAS</t>
  </si>
  <si>
    <t>MIRAFLORES - GUAVIARE</t>
  </si>
  <si>
    <t>MIRAFLORES</t>
  </si>
  <si>
    <t>LA PEDRERA</t>
  </si>
  <si>
    <t>BUENAVISTA - GUAJIRA</t>
  </si>
  <si>
    <t>BUENAVISTA</t>
  </si>
  <si>
    <t>CARTAGENA - RAFAEL NUÑEZ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</si>
</sst>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3" xfId="57" applyNumberFormat="1" applyFont="1" applyFill="1" applyBorder="1" applyAlignment="1">
      <alignment vertical="center"/>
      <protection/>
    </xf>
    <xf numFmtId="3" fontId="12" fillId="38" borderId="164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5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6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 applyAlignment="1">
      <alignment horizontal="right"/>
      <protection/>
    </xf>
    <xf numFmtId="2" fontId="6" fillId="0" borderId="167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8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9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0" xfId="60" applyNumberFormat="1" applyFont="1" applyFill="1" applyBorder="1">
      <alignment/>
      <protection/>
    </xf>
    <xf numFmtId="3" fontId="3" fillId="0" borderId="170" xfId="60" applyNumberFormat="1" applyFont="1" applyFill="1" applyBorder="1" applyAlignment="1">
      <alignment horizontal="right"/>
      <protection/>
    </xf>
    <xf numFmtId="37" fontId="3" fillId="0" borderId="17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0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178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0" fontId="28" fillId="36" borderId="48" xfId="63" applyNumberFormat="1" applyFont="1" applyFill="1" applyBorder="1">
      <alignment/>
      <protection/>
    </xf>
    <xf numFmtId="1" fontId="32" fillId="0" borderId="0" xfId="57" applyNumberFormat="1" applyFont="1" applyFill="1" applyAlignment="1">
      <alignment horizontal="center" vertical="center" wrapText="1"/>
      <protection/>
    </xf>
    <xf numFmtId="0" fontId="40" fillId="39" borderId="179" xfId="56" applyFont="1" applyFill="1" applyBorder="1" applyAlignment="1">
      <alignment horizontal="center"/>
      <protection/>
    </xf>
    <xf numFmtId="0" fontId="40" fillId="39" borderId="180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1" xfId="45" applyNumberFormat="1" applyFont="1" applyFill="1" applyBorder="1" applyAlignment="1" applyProtection="1">
      <alignment horizontal="center"/>
      <protection/>
    </xf>
    <xf numFmtId="37" fontId="138" fillId="37" borderId="182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71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0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7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3" xfId="63" applyNumberFormat="1" applyFont="1" applyFill="1" applyBorder="1" applyAlignment="1">
      <alignment horizontal="center" vertical="center" wrapText="1"/>
      <protection/>
    </xf>
    <xf numFmtId="49" fontId="12" fillId="35" borderId="184" xfId="63" applyNumberFormat="1" applyFont="1" applyFill="1" applyBorder="1" applyAlignment="1">
      <alignment horizontal="center" vertical="center" wrapText="1"/>
      <protection/>
    </xf>
    <xf numFmtId="1" fontId="13" fillId="35" borderId="185" xfId="63" applyNumberFormat="1" applyFont="1" applyFill="1" applyBorder="1" applyAlignment="1">
      <alignment horizontal="center" vertical="center" wrapText="1"/>
      <protection/>
    </xf>
    <xf numFmtId="1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7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88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3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3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9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5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9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0" xfId="63" applyFont="1" applyFill="1" applyBorder="1" applyAlignment="1">
      <alignment horizontal="center" vertical="center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8" fillId="35" borderId="193" xfId="57" applyNumberFormat="1" applyFont="1" applyFill="1" applyBorder="1" applyAlignment="1">
      <alignment horizontal="center" vertical="center" wrapText="1"/>
      <protection/>
    </xf>
    <xf numFmtId="0" fontId="31" fillId="0" borderId="168" xfId="57" applyFont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7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8" fillId="35" borderId="196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7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1" fontId="18" fillId="35" borderId="198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0" xfId="57" applyNumberFormat="1" applyFont="1" applyFill="1" applyBorder="1" applyAlignment="1">
      <alignment horizontal="center" vertical="center" wrapText="1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4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2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1" fontId="13" fillId="35" borderId="196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7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3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9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71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3" xfId="63" applyNumberFormat="1" applyFont="1" applyFill="1" applyBorder="1" applyAlignment="1">
      <alignment horizontal="center" vertical="center" wrapText="1"/>
      <protection/>
    </xf>
    <xf numFmtId="49" fontId="13" fillId="35" borderId="184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3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3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9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71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208" xfId="57" applyFont="1" applyFill="1" applyBorder="1" applyAlignment="1">
      <alignment horizontal="center" vertical="center" wrapText="1"/>
      <protection/>
    </xf>
    <xf numFmtId="49" fontId="19" fillId="35" borderId="117" xfId="57" applyNumberFormat="1" applyFont="1" applyFill="1" applyBorder="1" applyAlignment="1">
      <alignment horizontal="center" vertical="center" wrapText="1"/>
      <protection/>
    </xf>
    <xf numFmtId="49" fontId="19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2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1" fontId="19" fillId="35" borderId="196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7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49" fontId="18" fillId="35" borderId="210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3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68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  <xf numFmtId="0" fontId="26" fillId="37" borderId="48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2" fontId="26" fillId="37" borderId="46" xfId="63" applyNumberFormat="1" applyFont="1" applyFill="1" applyBorder="1">
      <alignment/>
      <protection/>
    </xf>
    <xf numFmtId="0" fontId="26" fillId="0" borderId="0" xfId="63" applyFont="1">
      <alignment/>
      <protection/>
    </xf>
    <xf numFmtId="37" fontId="9" fillId="0" borderId="0" xfId="60" applyFont="1" applyFill="1" applyBorder="1" applyAlignment="1" applyProtection="1">
      <alignment horizontal="left"/>
      <protection/>
    </xf>
    <xf numFmtId="3" fontId="6" fillId="0" borderId="18" xfId="60" applyNumberFormat="1" applyFont="1" applyFill="1" applyBorder="1" applyAlignment="1">
      <alignment horizontal="right"/>
      <protection/>
    </xf>
    <xf numFmtId="3" fontId="6" fillId="0" borderId="16" xfId="60" applyNumberFormat="1" applyFont="1" applyFill="1" applyBorder="1" applyAlignment="1">
      <alignment horizontal="right"/>
      <protection/>
    </xf>
    <xf numFmtId="3" fontId="6" fillId="0" borderId="17" xfId="60" applyNumberFormat="1" applyFont="1" applyFill="1" applyBorder="1" applyAlignment="1">
      <alignment horizontal="right"/>
      <protection/>
    </xf>
    <xf numFmtId="3" fontId="6" fillId="0" borderId="126" xfId="60" applyNumberFormat="1" applyFont="1" applyFill="1" applyBorder="1" applyAlignment="1">
      <alignment horizontal="right"/>
      <protection/>
    </xf>
    <xf numFmtId="3" fontId="6" fillId="0" borderId="29" xfId="60" applyNumberFormat="1" applyFont="1" applyFill="1" applyBorder="1" applyAlignment="1">
      <alignment horizontal="right"/>
      <protection/>
    </xf>
    <xf numFmtId="3" fontId="6" fillId="0" borderId="21" xfId="60" applyNumberFormat="1" applyFont="1" applyFill="1" applyBorder="1" applyAlignment="1">
      <alignment horizontal="right"/>
      <protection/>
    </xf>
    <xf numFmtId="3" fontId="6" fillId="0" borderId="23" xfId="60" applyNumberFormat="1" applyFont="1" applyFill="1" applyBorder="1" applyAlignment="1">
      <alignment horizontal="right"/>
      <protection/>
    </xf>
    <xf numFmtId="3" fontId="6" fillId="0" borderId="22" xfId="60" applyNumberFormat="1" applyFont="1" applyFill="1" applyBorder="1" applyAlignment="1">
      <alignment horizontal="right"/>
      <protection/>
    </xf>
    <xf numFmtId="3" fontId="6" fillId="0" borderId="167" xfId="60" applyNumberFormat="1" applyFont="1" applyFill="1" applyBorder="1" applyAlignment="1">
      <alignment horizontal="right"/>
      <protection/>
    </xf>
    <xf numFmtId="37" fontId="14" fillId="0" borderId="23" xfId="6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A1" sqref="A1"/>
    </sheetView>
  </sheetViews>
  <sheetFormatPr defaultColWidth="11.421875" defaultRowHeight="15"/>
  <cols>
    <col min="1" max="1" width="1.8515625" style="332" customWidth="1"/>
    <col min="2" max="2" width="14.421875" style="332" customWidth="1"/>
    <col min="3" max="3" width="67.421875" style="332" customWidth="1"/>
    <col min="4" max="4" width="2.140625" style="332" customWidth="1"/>
    <col min="5" max="16384" width="11.421875" style="332" customWidth="1"/>
  </cols>
  <sheetData>
    <row r="1" ht="2.25" customHeight="1" thickBot="1">
      <c r="B1" s="331"/>
    </row>
    <row r="2" spans="2:3" ht="11.25" customHeight="1" thickTop="1">
      <c r="B2" s="333"/>
      <c r="C2" s="334"/>
    </row>
    <row r="3" spans="2:3" ht="21.75" customHeight="1">
      <c r="B3" s="335" t="s">
        <v>73</v>
      </c>
      <c r="C3" s="336"/>
    </row>
    <row r="4" spans="2:3" ht="18" customHeight="1">
      <c r="B4" s="337" t="s">
        <v>74</v>
      </c>
      <c r="C4" s="336"/>
    </row>
    <row r="5" spans="2:3" ht="18" customHeight="1">
      <c r="B5" s="338" t="s">
        <v>75</v>
      </c>
      <c r="C5" s="336"/>
    </row>
    <row r="6" spans="2:3" ht="9" customHeight="1">
      <c r="B6" s="339"/>
      <c r="C6" s="336"/>
    </row>
    <row r="7" spans="2:3" ht="3" customHeight="1">
      <c r="B7" s="340"/>
      <c r="C7" s="341"/>
    </row>
    <row r="8" spans="2:5" ht="24">
      <c r="B8" s="488" t="s">
        <v>147</v>
      </c>
      <c r="C8" s="489"/>
      <c r="E8" s="342"/>
    </row>
    <row r="9" spans="2:5" ht="23.25">
      <c r="B9" s="490" t="s">
        <v>37</v>
      </c>
      <c r="C9" s="491"/>
      <c r="E9" s="342"/>
    </row>
    <row r="10" spans="2:3" ht="15" customHeight="1">
      <c r="B10" s="492" t="s">
        <v>76</v>
      </c>
      <c r="C10" s="493"/>
    </row>
    <row r="11" spans="2:3" ht="4.5" customHeight="1" thickBot="1">
      <c r="B11" s="343"/>
      <c r="C11" s="344"/>
    </row>
    <row r="12" spans="2:3" ht="19.5" customHeight="1" thickBot="1" thickTop="1">
      <c r="B12" s="374" t="s">
        <v>77</v>
      </c>
      <c r="C12" s="375" t="s">
        <v>135</v>
      </c>
    </row>
    <row r="13" spans="2:3" ht="19.5" customHeight="1" thickTop="1">
      <c r="B13" s="345" t="s">
        <v>78</v>
      </c>
      <c r="C13" s="346" t="s">
        <v>79</v>
      </c>
    </row>
    <row r="14" spans="2:3" ht="19.5" customHeight="1">
      <c r="B14" s="347" t="s">
        <v>80</v>
      </c>
      <c r="C14" s="348" t="s">
        <v>81</v>
      </c>
    </row>
    <row r="15" spans="2:3" ht="19.5" customHeight="1">
      <c r="B15" s="349" t="s">
        <v>82</v>
      </c>
      <c r="C15" s="350" t="s">
        <v>83</v>
      </c>
    </row>
    <row r="16" spans="2:3" ht="19.5" customHeight="1">
      <c r="B16" s="347" t="s">
        <v>84</v>
      </c>
      <c r="C16" s="348" t="s">
        <v>85</v>
      </c>
    </row>
    <row r="17" spans="2:3" ht="19.5" customHeight="1">
      <c r="B17" s="349" t="s">
        <v>86</v>
      </c>
      <c r="C17" s="350" t="s">
        <v>87</v>
      </c>
    </row>
    <row r="18" spans="2:3" ht="19.5" customHeight="1">
      <c r="B18" s="347" t="s">
        <v>88</v>
      </c>
      <c r="C18" s="348" t="s">
        <v>89</v>
      </c>
    </row>
    <row r="19" spans="2:3" ht="19.5" customHeight="1">
      <c r="B19" s="349" t="s">
        <v>90</v>
      </c>
      <c r="C19" s="350" t="s">
        <v>91</v>
      </c>
    </row>
    <row r="20" spans="2:3" ht="19.5" customHeight="1">
      <c r="B20" s="347" t="s">
        <v>92</v>
      </c>
      <c r="C20" s="348" t="s">
        <v>93</v>
      </c>
    </row>
    <row r="21" spans="2:3" ht="19.5" customHeight="1">
      <c r="B21" s="349" t="s">
        <v>94</v>
      </c>
      <c r="C21" s="350" t="s">
        <v>95</v>
      </c>
    </row>
    <row r="22" spans="2:3" ht="19.5" customHeight="1">
      <c r="B22" s="347" t="s">
        <v>96</v>
      </c>
      <c r="C22" s="348" t="s">
        <v>97</v>
      </c>
    </row>
    <row r="23" spans="2:3" ht="20.25" customHeight="1">
      <c r="B23" s="349" t="s">
        <v>98</v>
      </c>
      <c r="C23" s="350" t="s">
        <v>99</v>
      </c>
    </row>
    <row r="24" spans="2:3" ht="20.25" customHeight="1">
      <c r="B24" s="347" t="s">
        <v>100</v>
      </c>
      <c r="C24" s="348" t="s">
        <v>101</v>
      </c>
    </row>
    <row r="25" spans="2:3" ht="20.25" customHeight="1">
      <c r="B25" s="349" t="s">
        <v>102</v>
      </c>
      <c r="C25" s="351" t="s">
        <v>103</v>
      </c>
    </row>
    <row r="26" spans="2:3" ht="20.25" customHeight="1">
      <c r="B26" s="347" t="s">
        <v>104</v>
      </c>
      <c r="C26" s="376" t="s">
        <v>105</v>
      </c>
    </row>
    <row r="27" spans="2:4" ht="20.25" customHeight="1">
      <c r="B27" s="349" t="s">
        <v>115</v>
      </c>
      <c r="C27" s="350" t="s">
        <v>127</v>
      </c>
      <c r="D27" s="384"/>
    </row>
    <row r="28" spans="2:4" ht="20.25" customHeight="1">
      <c r="B28" s="457" t="s">
        <v>116</v>
      </c>
      <c r="C28" s="363" t="s">
        <v>128</v>
      </c>
      <c r="D28" s="384"/>
    </row>
    <row r="29" spans="2:4" ht="20.25" customHeight="1">
      <c r="B29" s="349" t="s">
        <v>117</v>
      </c>
      <c r="C29" s="351" t="s">
        <v>129</v>
      </c>
      <c r="D29" s="384"/>
    </row>
    <row r="30" spans="2:4" ht="20.25" customHeight="1" thickBot="1">
      <c r="B30" s="458" t="s">
        <v>118</v>
      </c>
      <c r="C30" s="364" t="s">
        <v>130</v>
      </c>
      <c r="D30" s="384"/>
    </row>
    <row r="31" ht="13.5" thickTop="1"/>
    <row r="32" spans="1:3" ht="14.25">
      <c r="A32" s="377"/>
      <c r="B32" s="378" t="s">
        <v>136</v>
      </c>
      <c r="C32" s="377"/>
    </row>
    <row r="33" spans="1:3" ht="12.75">
      <c r="A33" s="377"/>
      <c r="B33" s="377" t="s">
        <v>141</v>
      </c>
      <c r="C33" s="377"/>
    </row>
    <row r="34" spans="1:3" ht="12.75">
      <c r="A34" s="377"/>
      <c r="B34" s="377"/>
      <c r="C34" s="377"/>
    </row>
    <row r="35" spans="1:3" ht="14.25">
      <c r="A35" s="377"/>
      <c r="B35" s="378" t="s">
        <v>137</v>
      </c>
      <c r="C35" s="377"/>
    </row>
    <row r="36" spans="1:3" ht="12.75">
      <c r="A36" s="377"/>
      <c r="B36" s="377" t="s">
        <v>138</v>
      </c>
      <c r="C36" s="377"/>
    </row>
    <row r="37" spans="1:3" ht="12.75">
      <c r="A37" s="377"/>
      <c r="B37" s="377"/>
      <c r="C37" s="377"/>
    </row>
    <row r="38" spans="1:3" ht="14.25">
      <c r="A38" s="377"/>
      <c r="B38" s="378" t="s">
        <v>139</v>
      </c>
      <c r="C38" s="377"/>
    </row>
    <row r="39" spans="1:3" ht="12.75">
      <c r="A39" s="377"/>
      <c r="B39" s="377" t="s">
        <v>140</v>
      </c>
      <c r="C39" s="377"/>
    </row>
    <row r="40" spans="1:3" ht="12.75">
      <c r="A40" s="377"/>
      <c r="B40" s="377"/>
      <c r="C40" s="377"/>
    </row>
    <row r="41" spans="1:3" ht="15">
      <c r="A41" s="377"/>
      <c r="B41" s="379" t="s">
        <v>106</v>
      </c>
      <c r="C41" s="377"/>
    </row>
    <row r="42" spans="1:3" ht="14.25">
      <c r="A42" s="377"/>
      <c r="B42" s="378" t="s">
        <v>142</v>
      </c>
      <c r="C42" s="377"/>
    </row>
    <row r="43" spans="1:3" ht="13.5">
      <c r="A43" s="377"/>
      <c r="B43" s="380" t="s">
        <v>107</v>
      </c>
      <c r="C43" s="377"/>
    </row>
    <row r="44" spans="1:3" ht="12.75">
      <c r="A44" s="377"/>
      <c r="B44" s="381" t="s">
        <v>108</v>
      </c>
      <c r="C44" s="377"/>
    </row>
    <row r="45" spans="1:3" ht="12.75">
      <c r="A45" s="377"/>
      <c r="B45" s="377"/>
      <c r="C45" s="377"/>
    </row>
    <row r="46" spans="1:3" ht="12.75">
      <c r="A46" s="377"/>
      <c r="B46" s="377"/>
      <c r="C46" s="37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2"/>
  <sheetViews>
    <sheetView showGridLines="0" zoomScale="88" zoomScaleNormal="88" zoomScalePageLayoutView="0" workbookViewId="0" topLeftCell="A1">
      <selection activeCell="M34" sqref="M34"/>
    </sheetView>
  </sheetViews>
  <sheetFormatPr defaultColWidth="9.140625" defaultRowHeight="15"/>
  <cols>
    <col min="1" max="1" width="15.8515625" style="179" customWidth="1"/>
    <col min="2" max="2" width="9.8515625" style="179" customWidth="1"/>
    <col min="3" max="3" width="12.00390625" style="179" customWidth="1"/>
    <col min="4" max="4" width="9.140625" style="179" bestFit="1" customWidth="1"/>
    <col min="5" max="5" width="9.7109375" style="179" bestFit="1" customWidth="1"/>
    <col min="6" max="6" width="9.7109375" style="179" customWidth="1"/>
    <col min="7" max="7" width="11.7109375" style="179" customWidth="1"/>
    <col min="8" max="8" width="9.140625" style="179" bestFit="1" customWidth="1"/>
    <col min="9" max="9" width="9.00390625" style="179" customWidth="1"/>
    <col min="10" max="10" width="10.421875" style="179" customWidth="1"/>
    <col min="11" max="11" width="12.00390625" style="179" customWidth="1"/>
    <col min="12" max="12" width="10.421875" style="179" bestFit="1" customWidth="1"/>
    <col min="13" max="13" width="9.7109375" style="179" bestFit="1" customWidth="1"/>
    <col min="14" max="14" width="10.421875" style="179" bestFit="1" customWidth="1"/>
    <col min="15" max="15" width="11.57421875" style="179" customWidth="1"/>
    <col min="16" max="16" width="10.421875" style="179" bestFit="1" customWidth="1"/>
    <col min="17" max="17" width="10.28125" style="179" customWidth="1"/>
    <col min="18" max="16384" width="9.140625" style="179" customWidth="1"/>
  </cols>
  <sheetData>
    <row r="1" spans="14:17" ht="19.5" thickBot="1">
      <c r="N1" s="603" t="s">
        <v>28</v>
      </c>
      <c r="O1" s="604"/>
      <c r="P1" s="604"/>
      <c r="Q1" s="605"/>
    </row>
    <row r="2" ht="3.75" customHeight="1" thickBot="1"/>
    <row r="3" spans="1:17" ht="24" customHeight="1" thickTop="1">
      <c r="A3" s="594" t="s">
        <v>53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</row>
    <row r="4" spans="1:17" ht="23.25" customHeight="1" thickBot="1">
      <c r="A4" s="600" t="s">
        <v>37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2"/>
    </row>
    <row r="5" spans="1:17" s="204" customFormat="1" ht="20.25" customHeight="1" thickBot="1">
      <c r="A5" s="611" t="s">
        <v>143</v>
      </c>
      <c r="B5" s="606" t="s">
        <v>36</v>
      </c>
      <c r="C5" s="607"/>
      <c r="D5" s="607"/>
      <c r="E5" s="607"/>
      <c r="F5" s="608"/>
      <c r="G5" s="608"/>
      <c r="H5" s="608"/>
      <c r="I5" s="609"/>
      <c r="J5" s="607" t="s">
        <v>35</v>
      </c>
      <c r="K5" s="607"/>
      <c r="L5" s="607"/>
      <c r="M5" s="607"/>
      <c r="N5" s="607"/>
      <c r="O5" s="607"/>
      <c r="P5" s="607"/>
      <c r="Q5" s="610"/>
    </row>
    <row r="6" spans="1:17" s="461" customFormat="1" ht="28.5" customHeight="1" thickBot="1">
      <c r="A6" s="612"/>
      <c r="B6" s="597" t="s">
        <v>152</v>
      </c>
      <c r="C6" s="598"/>
      <c r="D6" s="599"/>
      <c r="E6" s="531" t="s">
        <v>34</v>
      </c>
      <c r="F6" s="597" t="s">
        <v>155</v>
      </c>
      <c r="G6" s="598"/>
      <c r="H6" s="599"/>
      <c r="I6" s="533" t="s">
        <v>33</v>
      </c>
      <c r="J6" s="597" t="s">
        <v>153</v>
      </c>
      <c r="K6" s="598"/>
      <c r="L6" s="599"/>
      <c r="M6" s="531" t="s">
        <v>34</v>
      </c>
      <c r="N6" s="597" t="s">
        <v>154</v>
      </c>
      <c r="O6" s="598"/>
      <c r="P6" s="599"/>
      <c r="Q6" s="531" t="s">
        <v>33</v>
      </c>
    </row>
    <row r="7" spans="1:17" s="203" customFormat="1" ht="22.5" customHeight="1" thickBot="1">
      <c r="A7" s="613"/>
      <c r="B7" s="118" t="s">
        <v>22</v>
      </c>
      <c r="C7" s="115" t="s">
        <v>21</v>
      </c>
      <c r="D7" s="115" t="s">
        <v>17</v>
      </c>
      <c r="E7" s="532"/>
      <c r="F7" s="118" t="s">
        <v>22</v>
      </c>
      <c r="G7" s="116" t="s">
        <v>21</v>
      </c>
      <c r="H7" s="115" t="s">
        <v>17</v>
      </c>
      <c r="I7" s="534"/>
      <c r="J7" s="118" t="s">
        <v>22</v>
      </c>
      <c r="K7" s="115" t="s">
        <v>21</v>
      </c>
      <c r="L7" s="116" t="s">
        <v>17</v>
      </c>
      <c r="M7" s="532"/>
      <c r="N7" s="117" t="s">
        <v>22</v>
      </c>
      <c r="O7" s="116" t="s">
        <v>21</v>
      </c>
      <c r="P7" s="115" t="s">
        <v>17</v>
      </c>
      <c r="Q7" s="532"/>
    </row>
    <row r="8" spans="1:17" s="205" customFormat="1" ht="18" customHeight="1" thickBot="1">
      <c r="A8" s="212" t="s">
        <v>50</v>
      </c>
      <c r="B8" s="211">
        <f>SUM(B9:B50)</f>
        <v>11443.943999999998</v>
      </c>
      <c r="C8" s="207">
        <f>SUM(C9:C50)</f>
        <v>1262.388</v>
      </c>
      <c r="D8" s="207">
        <f aca="true" t="shared" si="0" ref="D8:D13">C8+B8</f>
        <v>12706.331999999999</v>
      </c>
      <c r="E8" s="208">
        <f aca="true" t="shared" si="1" ref="E8:E13">D8/$D$8</f>
        <v>1</v>
      </c>
      <c r="F8" s="207">
        <f>SUM(F9:F50)</f>
        <v>11508.78300000001</v>
      </c>
      <c r="G8" s="207">
        <f>SUM(G9:G50)</f>
        <v>1266.3759999999986</v>
      </c>
      <c r="H8" s="207">
        <f aca="true" t="shared" si="2" ref="H8:H13">G8+F8</f>
        <v>12775.159000000009</v>
      </c>
      <c r="I8" s="210">
        <f aca="true" t="shared" si="3" ref="I8:I13">(D8/H8-1)</f>
        <v>-0.005387565039308706</v>
      </c>
      <c r="J8" s="209">
        <f>SUM(J9:J50)</f>
        <v>119275.90400000005</v>
      </c>
      <c r="K8" s="207">
        <f>SUM(K9:K50)</f>
        <v>14539.652000000195</v>
      </c>
      <c r="L8" s="207">
        <f aca="true" t="shared" si="4" ref="L8:L13">K8+J8</f>
        <v>133815.55600000024</v>
      </c>
      <c r="M8" s="208">
        <f aca="true" t="shared" si="5" ref="M8:M13">(L8/$L$8)</f>
        <v>1</v>
      </c>
      <c r="N8" s="207">
        <f>SUM(N9:N50)</f>
        <v>114375.23100000009</v>
      </c>
      <c r="O8" s="207">
        <f>SUM(O9:O50)</f>
        <v>13903.672000000528</v>
      </c>
      <c r="P8" s="207">
        <f aca="true" t="shared" si="6" ref="P8:P13">O8+N8</f>
        <v>128278.90300000062</v>
      </c>
      <c r="Q8" s="206">
        <f aca="true" t="shared" si="7" ref="Q8:Q13">(L8/P8-1)</f>
        <v>0.04316105665480796</v>
      </c>
    </row>
    <row r="9" spans="1:17" s="180" customFormat="1" ht="18" customHeight="1" thickTop="1">
      <c r="A9" s="194" t="s">
        <v>214</v>
      </c>
      <c r="B9" s="193">
        <v>2108.131</v>
      </c>
      <c r="C9" s="189">
        <v>1.85</v>
      </c>
      <c r="D9" s="189">
        <f t="shared" si="0"/>
        <v>2109.9809999999998</v>
      </c>
      <c r="E9" s="192">
        <f t="shared" si="1"/>
        <v>0.16605744285605004</v>
      </c>
      <c r="F9" s="190">
        <v>1826.225</v>
      </c>
      <c r="G9" s="189">
        <v>30.825</v>
      </c>
      <c r="H9" s="189">
        <f t="shared" si="2"/>
        <v>1857.05</v>
      </c>
      <c r="I9" s="191">
        <f t="shared" si="3"/>
        <v>0.1362004254058855</v>
      </c>
      <c r="J9" s="190">
        <v>20352.67300000001</v>
      </c>
      <c r="K9" s="189">
        <v>650.162</v>
      </c>
      <c r="L9" s="189">
        <f t="shared" si="4"/>
        <v>21002.83500000001</v>
      </c>
      <c r="M9" s="191">
        <f t="shared" si="5"/>
        <v>0.15695361307619551</v>
      </c>
      <c r="N9" s="190">
        <v>18678.27700000001</v>
      </c>
      <c r="O9" s="189">
        <v>767.8479999999997</v>
      </c>
      <c r="P9" s="189">
        <f t="shared" si="6"/>
        <v>19446.125000000007</v>
      </c>
      <c r="Q9" s="188">
        <f t="shared" si="7"/>
        <v>0.08005245260945326</v>
      </c>
    </row>
    <row r="10" spans="1:17" s="180" customFormat="1" ht="18" customHeight="1">
      <c r="A10" s="194" t="s">
        <v>215</v>
      </c>
      <c r="B10" s="193">
        <v>1573.4260000000002</v>
      </c>
      <c r="C10" s="189">
        <v>0.013</v>
      </c>
      <c r="D10" s="189">
        <f t="shared" si="0"/>
        <v>1573.439</v>
      </c>
      <c r="E10" s="192">
        <f t="shared" si="1"/>
        <v>0.12383109460700384</v>
      </c>
      <c r="F10" s="190">
        <v>1566.0360000000003</v>
      </c>
      <c r="G10" s="189">
        <v>0.67</v>
      </c>
      <c r="H10" s="189">
        <f t="shared" si="2"/>
        <v>1566.7060000000004</v>
      </c>
      <c r="I10" s="191">
        <f t="shared" si="3"/>
        <v>0.004297551678489553</v>
      </c>
      <c r="J10" s="190">
        <v>15949.050000000001</v>
      </c>
      <c r="K10" s="189">
        <v>69.89</v>
      </c>
      <c r="L10" s="189">
        <f t="shared" si="4"/>
        <v>16018.94</v>
      </c>
      <c r="M10" s="191">
        <f t="shared" si="5"/>
        <v>0.11970910168321515</v>
      </c>
      <c r="N10" s="190">
        <v>16627.399000000005</v>
      </c>
      <c r="O10" s="189">
        <v>65.527</v>
      </c>
      <c r="P10" s="189">
        <f t="shared" si="6"/>
        <v>16692.926000000003</v>
      </c>
      <c r="Q10" s="188">
        <f t="shared" si="7"/>
        <v>-0.04037554590489423</v>
      </c>
    </row>
    <row r="11" spans="1:17" s="180" customFormat="1" ht="18" customHeight="1">
      <c r="A11" s="194" t="s">
        <v>239</v>
      </c>
      <c r="B11" s="193">
        <v>1252.977</v>
      </c>
      <c r="C11" s="189">
        <v>0.552</v>
      </c>
      <c r="D11" s="189">
        <f t="shared" si="0"/>
        <v>1253.529</v>
      </c>
      <c r="E11" s="192">
        <f t="shared" si="1"/>
        <v>0.09865388374866957</v>
      </c>
      <c r="F11" s="190">
        <v>1313.245</v>
      </c>
      <c r="G11" s="189"/>
      <c r="H11" s="189">
        <f t="shared" si="2"/>
        <v>1313.245</v>
      </c>
      <c r="I11" s="191">
        <f t="shared" si="3"/>
        <v>-0.04547209393525187</v>
      </c>
      <c r="J11" s="190">
        <v>11864.964999999995</v>
      </c>
      <c r="K11" s="189">
        <v>7.8519999999999985</v>
      </c>
      <c r="L11" s="189">
        <f t="shared" si="4"/>
        <v>11872.816999999995</v>
      </c>
      <c r="M11" s="191">
        <f t="shared" si="5"/>
        <v>0.08872523759494728</v>
      </c>
      <c r="N11" s="190">
        <v>11894.785000000002</v>
      </c>
      <c r="O11" s="189">
        <v>15.882000000000001</v>
      </c>
      <c r="P11" s="189">
        <f t="shared" si="6"/>
        <v>11910.667000000001</v>
      </c>
      <c r="Q11" s="188">
        <f t="shared" si="7"/>
        <v>-0.0031778237104610474</v>
      </c>
    </row>
    <row r="12" spans="1:17" s="180" customFormat="1" ht="18" customHeight="1">
      <c r="A12" s="194" t="s">
        <v>221</v>
      </c>
      <c r="B12" s="193">
        <v>805.764</v>
      </c>
      <c r="C12" s="189">
        <v>98.06</v>
      </c>
      <c r="D12" s="189">
        <f t="shared" si="0"/>
        <v>903.8240000000001</v>
      </c>
      <c r="E12" s="192">
        <f t="shared" si="1"/>
        <v>0.07113177902167205</v>
      </c>
      <c r="F12" s="190">
        <v>742.1259999999999</v>
      </c>
      <c r="G12" s="189">
        <v>90.18400000000001</v>
      </c>
      <c r="H12" s="189">
        <f t="shared" si="2"/>
        <v>832.3099999999998</v>
      </c>
      <c r="I12" s="191">
        <f t="shared" si="3"/>
        <v>0.08592231259987293</v>
      </c>
      <c r="J12" s="190">
        <v>8461.041000000001</v>
      </c>
      <c r="K12" s="189">
        <v>808.965</v>
      </c>
      <c r="L12" s="189">
        <f t="shared" si="4"/>
        <v>9270.006000000001</v>
      </c>
      <c r="M12" s="191">
        <f t="shared" si="5"/>
        <v>0.06927450198689893</v>
      </c>
      <c r="N12" s="190">
        <v>6567.643000000001</v>
      </c>
      <c r="O12" s="189">
        <v>682.146</v>
      </c>
      <c r="P12" s="189">
        <f t="shared" si="6"/>
        <v>7249.789000000001</v>
      </c>
      <c r="Q12" s="188">
        <f t="shared" si="7"/>
        <v>0.27865873061960844</v>
      </c>
    </row>
    <row r="13" spans="1:17" s="180" customFormat="1" ht="18" customHeight="1">
      <c r="A13" s="194" t="s">
        <v>217</v>
      </c>
      <c r="B13" s="193">
        <v>860.9860000000001</v>
      </c>
      <c r="C13" s="189">
        <v>7.036</v>
      </c>
      <c r="D13" s="189">
        <f t="shared" si="0"/>
        <v>868.022</v>
      </c>
      <c r="E13" s="192">
        <f t="shared" si="1"/>
        <v>0.06831412873518496</v>
      </c>
      <c r="F13" s="190">
        <v>1399.2140000000002</v>
      </c>
      <c r="G13" s="189">
        <v>27.752</v>
      </c>
      <c r="H13" s="189">
        <f t="shared" si="2"/>
        <v>1426.9660000000001</v>
      </c>
      <c r="I13" s="191">
        <f t="shared" si="3"/>
        <v>-0.3917009935765814</v>
      </c>
      <c r="J13" s="190">
        <v>12988.038999999999</v>
      </c>
      <c r="K13" s="189">
        <v>80.36999999999998</v>
      </c>
      <c r="L13" s="189">
        <f t="shared" si="4"/>
        <v>13068.409</v>
      </c>
      <c r="M13" s="191">
        <f t="shared" si="5"/>
        <v>0.09765986399966814</v>
      </c>
      <c r="N13" s="190">
        <v>14858.550000000005</v>
      </c>
      <c r="O13" s="189">
        <v>106.18900000000001</v>
      </c>
      <c r="P13" s="189">
        <f t="shared" si="6"/>
        <v>14964.739000000005</v>
      </c>
      <c r="Q13" s="188">
        <f t="shared" si="7"/>
        <v>-0.12671988465685935</v>
      </c>
    </row>
    <row r="14" spans="1:17" s="180" customFormat="1" ht="18" customHeight="1">
      <c r="A14" s="194" t="s">
        <v>216</v>
      </c>
      <c r="B14" s="193">
        <v>623.39</v>
      </c>
      <c r="C14" s="189">
        <v>4.72</v>
      </c>
      <c r="D14" s="189">
        <f aca="true" t="shared" si="8" ref="D14:D32">C14+B14</f>
        <v>628.11</v>
      </c>
      <c r="E14" s="192">
        <f aca="true" t="shared" si="9" ref="E14:E32">D14/$D$8</f>
        <v>0.049432833960264856</v>
      </c>
      <c r="F14" s="190">
        <v>688.448</v>
      </c>
      <c r="G14" s="189">
        <v>4.604</v>
      </c>
      <c r="H14" s="189">
        <f aca="true" t="shared" si="10" ref="H14:H32">G14+F14</f>
        <v>693.052</v>
      </c>
      <c r="I14" s="191">
        <f aca="true" t="shared" si="11" ref="I14:I32">(D14/H14-1)</f>
        <v>-0.09370436850337349</v>
      </c>
      <c r="J14" s="190">
        <v>7901.138</v>
      </c>
      <c r="K14" s="189">
        <v>20.060000000000002</v>
      </c>
      <c r="L14" s="189">
        <f aca="true" t="shared" si="12" ref="L14:L32">K14+J14</f>
        <v>7921.198</v>
      </c>
      <c r="M14" s="191">
        <f aca="true" t="shared" si="13" ref="M14:M32">(L14/$L$8)</f>
        <v>0.05919489659333767</v>
      </c>
      <c r="N14" s="190">
        <v>6589.501000000001</v>
      </c>
      <c r="O14" s="189">
        <v>24.237000000000002</v>
      </c>
      <c r="P14" s="189">
        <f aca="true" t="shared" si="14" ref="P14:P32">O14+N14</f>
        <v>6613.738000000001</v>
      </c>
      <c r="Q14" s="188">
        <f aca="true" t="shared" si="15" ref="Q14:Q32">(L14/P14-1)</f>
        <v>0.19768850837453789</v>
      </c>
    </row>
    <row r="15" spans="1:17" s="180" customFormat="1" ht="18" customHeight="1">
      <c r="A15" s="194" t="s">
        <v>223</v>
      </c>
      <c r="B15" s="193">
        <v>368.373</v>
      </c>
      <c r="C15" s="189">
        <v>1.951</v>
      </c>
      <c r="D15" s="189">
        <f t="shared" si="8"/>
        <v>370.324</v>
      </c>
      <c r="E15" s="192">
        <f t="shared" si="9"/>
        <v>0.02914483896690249</v>
      </c>
      <c r="F15" s="190">
        <v>422.54999999999995</v>
      </c>
      <c r="G15" s="189">
        <v>9.452</v>
      </c>
      <c r="H15" s="189">
        <f t="shared" si="10"/>
        <v>432.00199999999995</v>
      </c>
      <c r="I15" s="191">
        <f t="shared" si="11"/>
        <v>-0.14277248716441115</v>
      </c>
      <c r="J15" s="190">
        <v>3401.5120000000006</v>
      </c>
      <c r="K15" s="189">
        <v>52.60600000000001</v>
      </c>
      <c r="L15" s="189">
        <f t="shared" si="12"/>
        <v>3454.118000000001</v>
      </c>
      <c r="M15" s="191">
        <f t="shared" si="13"/>
        <v>0.025812529598576675</v>
      </c>
      <c r="N15" s="190">
        <v>3473.351999999999</v>
      </c>
      <c r="O15" s="189">
        <v>39.597</v>
      </c>
      <c r="P15" s="189">
        <f t="shared" si="14"/>
        <v>3512.948999999999</v>
      </c>
      <c r="Q15" s="188">
        <f t="shared" si="15"/>
        <v>-0.016746898403591448</v>
      </c>
    </row>
    <row r="16" spans="1:17" s="180" customFormat="1" ht="18" customHeight="1">
      <c r="A16" s="194" t="s">
        <v>218</v>
      </c>
      <c r="B16" s="193">
        <v>308.873</v>
      </c>
      <c r="C16" s="189">
        <v>1.48</v>
      </c>
      <c r="D16" s="189">
        <f t="shared" si="8"/>
        <v>310.353</v>
      </c>
      <c r="E16" s="192">
        <f t="shared" si="9"/>
        <v>0.024425066179602425</v>
      </c>
      <c r="F16" s="190">
        <v>315.024</v>
      </c>
      <c r="G16" s="189">
        <v>12.904</v>
      </c>
      <c r="H16" s="189">
        <f t="shared" si="10"/>
        <v>327.928</v>
      </c>
      <c r="I16" s="191">
        <f t="shared" si="11"/>
        <v>-0.05359408162767432</v>
      </c>
      <c r="J16" s="190">
        <v>2957.140000000001</v>
      </c>
      <c r="K16" s="189">
        <v>52.09900000000002</v>
      </c>
      <c r="L16" s="189">
        <f t="shared" si="12"/>
        <v>3009.239000000001</v>
      </c>
      <c r="M16" s="191">
        <f t="shared" si="13"/>
        <v>0.022487960966212295</v>
      </c>
      <c r="N16" s="190">
        <v>2507.286</v>
      </c>
      <c r="O16" s="189">
        <v>64.11700000000002</v>
      </c>
      <c r="P16" s="189">
        <f t="shared" si="14"/>
        <v>2571.4030000000002</v>
      </c>
      <c r="Q16" s="188">
        <f t="shared" si="15"/>
        <v>0.17027124880853006</v>
      </c>
    </row>
    <row r="17" spans="1:17" s="180" customFormat="1" ht="18" customHeight="1">
      <c r="A17" s="194" t="s">
        <v>220</v>
      </c>
      <c r="B17" s="193">
        <v>295.596</v>
      </c>
      <c r="C17" s="189">
        <v>0.99</v>
      </c>
      <c r="D17" s="189">
        <f aca="true" t="shared" si="16" ref="D17:D26">C17+B17</f>
        <v>296.586</v>
      </c>
      <c r="E17" s="192">
        <f aca="true" t="shared" si="17" ref="E17:E26">D17/$D$8</f>
        <v>0.023341590633709244</v>
      </c>
      <c r="F17" s="190">
        <v>193.164</v>
      </c>
      <c r="G17" s="189">
        <v>6.3</v>
      </c>
      <c r="H17" s="189">
        <f aca="true" t="shared" si="18" ref="H17:H26">G17+F17</f>
        <v>199.464</v>
      </c>
      <c r="I17" s="191">
        <f aca="true" t="shared" si="19" ref="I17:I26">(D17/H17-1)</f>
        <v>0.4869149320178079</v>
      </c>
      <c r="J17" s="190">
        <v>3072.9529999999995</v>
      </c>
      <c r="K17" s="189">
        <v>5.49</v>
      </c>
      <c r="L17" s="189">
        <f aca="true" t="shared" si="20" ref="L17:L26">K17+J17</f>
        <v>3078.4429999999993</v>
      </c>
      <c r="M17" s="191">
        <f aca="true" t="shared" si="21" ref="M17:M26">(L17/$L$8)</f>
        <v>0.023005120570585933</v>
      </c>
      <c r="N17" s="190">
        <v>1989.1630000000002</v>
      </c>
      <c r="O17" s="189">
        <v>19.073</v>
      </c>
      <c r="P17" s="189">
        <f aca="true" t="shared" si="22" ref="P17:P26">O17+N17</f>
        <v>2008.2360000000003</v>
      </c>
      <c r="Q17" s="188">
        <f aca="true" t="shared" si="23" ref="Q17:Q26">(L17/P17-1)</f>
        <v>0.5329089808169951</v>
      </c>
    </row>
    <row r="18" spans="1:17" s="180" customFormat="1" ht="18" customHeight="1">
      <c r="A18" s="194" t="s">
        <v>219</v>
      </c>
      <c r="B18" s="193">
        <v>243.309</v>
      </c>
      <c r="C18" s="189">
        <v>0</v>
      </c>
      <c r="D18" s="189">
        <f t="shared" si="16"/>
        <v>243.309</v>
      </c>
      <c r="E18" s="192">
        <f t="shared" si="17"/>
        <v>0.01914864179528758</v>
      </c>
      <c r="F18" s="190">
        <v>224.316</v>
      </c>
      <c r="G18" s="189">
        <v>0.623</v>
      </c>
      <c r="H18" s="189">
        <f t="shared" si="18"/>
        <v>224.939</v>
      </c>
      <c r="I18" s="191">
        <f t="shared" si="19"/>
        <v>0.08166658516308867</v>
      </c>
      <c r="J18" s="190">
        <v>2346.457999999999</v>
      </c>
      <c r="K18" s="189">
        <v>13.239999999999998</v>
      </c>
      <c r="L18" s="189">
        <f t="shared" si="20"/>
        <v>2359.697999999999</v>
      </c>
      <c r="M18" s="191">
        <f t="shared" si="21"/>
        <v>0.017633958790261983</v>
      </c>
      <c r="N18" s="190">
        <v>2326.052000000001</v>
      </c>
      <c r="O18" s="189">
        <v>8.032999999999998</v>
      </c>
      <c r="P18" s="189">
        <f t="shared" si="22"/>
        <v>2334.085000000001</v>
      </c>
      <c r="Q18" s="188">
        <f t="shared" si="23"/>
        <v>0.01097346497663887</v>
      </c>
    </row>
    <row r="19" spans="1:17" s="180" customFormat="1" ht="18" customHeight="1">
      <c r="A19" s="194" t="s">
        <v>225</v>
      </c>
      <c r="B19" s="193">
        <v>155.867</v>
      </c>
      <c r="C19" s="189">
        <v>14.41</v>
      </c>
      <c r="D19" s="189">
        <f t="shared" si="16"/>
        <v>170.277</v>
      </c>
      <c r="E19" s="192">
        <f t="shared" si="17"/>
        <v>0.013400956310601675</v>
      </c>
      <c r="F19" s="190">
        <v>154.224</v>
      </c>
      <c r="G19" s="189">
        <v>8.2</v>
      </c>
      <c r="H19" s="189">
        <f t="shared" si="18"/>
        <v>162.42399999999998</v>
      </c>
      <c r="I19" s="191">
        <f t="shared" si="19"/>
        <v>0.04834876619218842</v>
      </c>
      <c r="J19" s="190">
        <v>1474.254</v>
      </c>
      <c r="K19" s="189">
        <v>47.24000000000001</v>
      </c>
      <c r="L19" s="189">
        <f t="shared" si="20"/>
        <v>1521.494</v>
      </c>
      <c r="M19" s="191">
        <f t="shared" si="21"/>
        <v>0.01137008316133288</v>
      </c>
      <c r="N19" s="190">
        <v>1429.215</v>
      </c>
      <c r="O19" s="189">
        <v>33.35900000000001</v>
      </c>
      <c r="P19" s="189">
        <f t="shared" si="22"/>
        <v>1462.5739999999998</v>
      </c>
      <c r="Q19" s="188">
        <f t="shared" si="23"/>
        <v>0.040285141127901936</v>
      </c>
    </row>
    <row r="20" spans="1:17" s="180" customFormat="1" ht="18" customHeight="1">
      <c r="A20" s="194" t="s">
        <v>238</v>
      </c>
      <c r="B20" s="193">
        <v>162.542</v>
      </c>
      <c r="C20" s="189">
        <v>0.84</v>
      </c>
      <c r="D20" s="189">
        <f t="shared" si="16"/>
        <v>163.382</v>
      </c>
      <c r="E20" s="192">
        <f t="shared" si="17"/>
        <v>0.012858313477091581</v>
      </c>
      <c r="F20" s="190">
        <v>144.673</v>
      </c>
      <c r="G20" s="189">
        <v>0.33599999999999997</v>
      </c>
      <c r="H20" s="189">
        <f t="shared" si="18"/>
        <v>145.00900000000001</v>
      </c>
      <c r="I20" s="191">
        <f t="shared" si="19"/>
        <v>0.1267024805356909</v>
      </c>
      <c r="J20" s="190">
        <v>1701.3550000000002</v>
      </c>
      <c r="K20" s="189">
        <v>13.985</v>
      </c>
      <c r="L20" s="189">
        <f t="shared" si="20"/>
        <v>1715.3400000000001</v>
      </c>
      <c r="M20" s="191">
        <f t="shared" si="21"/>
        <v>0.012818689031938835</v>
      </c>
      <c r="N20" s="190">
        <v>1255.2960000000003</v>
      </c>
      <c r="O20" s="189">
        <v>4.181</v>
      </c>
      <c r="P20" s="189">
        <f t="shared" si="22"/>
        <v>1259.4770000000003</v>
      </c>
      <c r="Q20" s="188">
        <f t="shared" si="23"/>
        <v>0.36194626817321773</v>
      </c>
    </row>
    <row r="21" spans="1:17" s="180" customFormat="1" ht="18" customHeight="1">
      <c r="A21" s="194" t="s">
        <v>227</v>
      </c>
      <c r="B21" s="193">
        <v>158.457</v>
      </c>
      <c r="C21" s="189">
        <v>0</v>
      </c>
      <c r="D21" s="189">
        <f t="shared" si="16"/>
        <v>158.457</v>
      </c>
      <c r="E21" s="192">
        <f t="shared" si="17"/>
        <v>0.012470711453155798</v>
      </c>
      <c r="F21" s="190">
        <v>148.513</v>
      </c>
      <c r="G21" s="189">
        <v>4.98</v>
      </c>
      <c r="H21" s="189">
        <f t="shared" si="18"/>
        <v>153.493</v>
      </c>
      <c r="I21" s="191">
        <f t="shared" si="19"/>
        <v>0.03234023701406574</v>
      </c>
      <c r="J21" s="190">
        <v>1711.286</v>
      </c>
      <c r="K21" s="189">
        <v>0.18</v>
      </c>
      <c r="L21" s="189">
        <f t="shared" si="20"/>
        <v>1711.4660000000001</v>
      </c>
      <c r="M21" s="191">
        <f t="shared" si="21"/>
        <v>0.01278973873560707</v>
      </c>
      <c r="N21" s="190">
        <v>1774.1360000000002</v>
      </c>
      <c r="O21" s="189">
        <v>5.48</v>
      </c>
      <c r="P21" s="189">
        <f t="shared" si="22"/>
        <v>1779.6160000000002</v>
      </c>
      <c r="Q21" s="188">
        <f t="shared" si="23"/>
        <v>-0.038294778199341906</v>
      </c>
    </row>
    <row r="22" spans="1:17" s="180" customFormat="1" ht="18" customHeight="1">
      <c r="A22" s="194" t="s">
        <v>224</v>
      </c>
      <c r="B22" s="193">
        <v>143.78799999999998</v>
      </c>
      <c r="C22" s="189">
        <v>0.22</v>
      </c>
      <c r="D22" s="189">
        <f t="shared" si="16"/>
        <v>144.00799999999998</v>
      </c>
      <c r="E22" s="192">
        <f t="shared" si="17"/>
        <v>0.011333561880800848</v>
      </c>
      <c r="F22" s="190">
        <v>174.993</v>
      </c>
      <c r="G22" s="189">
        <v>28.236</v>
      </c>
      <c r="H22" s="189">
        <f t="shared" si="18"/>
        <v>203.22899999999998</v>
      </c>
      <c r="I22" s="191">
        <f t="shared" si="19"/>
        <v>-0.29140034148669736</v>
      </c>
      <c r="J22" s="190">
        <v>1314.7699999999995</v>
      </c>
      <c r="K22" s="189">
        <v>3.625</v>
      </c>
      <c r="L22" s="189">
        <f t="shared" si="20"/>
        <v>1318.3949999999995</v>
      </c>
      <c r="M22" s="191">
        <f t="shared" si="21"/>
        <v>0.009852329874114166</v>
      </c>
      <c r="N22" s="190">
        <v>1323.2349999999994</v>
      </c>
      <c r="O22" s="189">
        <v>31.249</v>
      </c>
      <c r="P22" s="189">
        <f t="shared" si="22"/>
        <v>1354.4839999999995</v>
      </c>
      <c r="Q22" s="188">
        <f t="shared" si="23"/>
        <v>-0.026644094725371437</v>
      </c>
    </row>
    <row r="23" spans="1:17" s="180" customFormat="1" ht="18" customHeight="1">
      <c r="A23" s="194" t="s">
        <v>237</v>
      </c>
      <c r="B23" s="193">
        <v>91.584</v>
      </c>
      <c r="C23" s="189">
        <v>34.041</v>
      </c>
      <c r="D23" s="189">
        <f t="shared" si="16"/>
        <v>125.625</v>
      </c>
      <c r="E23" s="192">
        <f t="shared" si="17"/>
        <v>0.009886802894808668</v>
      </c>
      <c r="F23" s="190">
        <v>57.596000000000004</v>
      </c>
      <c r="G23" s="189">
        <v>35.566</v>
      </c>
      <c r="H23" s="189">
        <f t="shared" si="18"/>
        <v>93.162</v>
      </c>
      <c r="I23" s="191">
        <f t="shared" si="19"/>
        <v>0.34845752560056664</v>
      </c>
      <c r="J23" s="190">
        <v>657.129</v>
      </c>
      <c r="K23" s="189">
        <v>343.262</v>
      </c>
      <c r="L23" s="189">
        <f t="shared" si="20"/>
        <v>1000.3910000000001</v>
      </c>
      <c r="M23" s="191">
        <f t="shared" si="21"/>
        <v>0.007475894656074203</v>
      </c>
      <c r="N23" s="190">
        <v>509.6640000000001</v>
      </c>
      <c r="O23" s="189">
        <v>397.042</v>
      </c>
      <c r="P23" s="189">
        <f t="shared" si="22"/>
        <v>906.7060000000001</v>
      </c>
      <c r="Q23" s="188">
        <f t="shared" si="23"/>
        <v>0.10332456165504578</v>
      </c>
    </row>
    <row r="24" spans="1:17" s="180" customFormat="1" ht="18" customHeight="1">
      <c r="A24" s="194" t="s">
        <v>230</v>
      </c>
      <c r="B24" s="193">
        <v>99.545</v>
      </c>
      <c r="C24" s="189">
        <v>0.08</v>
      </c>
      <c r="D24" s="189">
        <f t="shared" si="16"/>
        <v>99.625</v>
      </c>
      <c r="E24" s="192">
        <f t="shared" si="17"/>
        <v>0.007840579012101999</v>
      </c>
      <c r="F24" s="190">
        <v>94.83</v>
      </c>
      <c r="G24" s="189"/>
      <c r="H24" s="189">
        <f t="shared" si="18"/>
        <v>94.83</v>
      </c>
      <c r="I24" s="191">
        <f t="shared" si="19"/>
        <v>0.05056416745755565</v>
      </c>
      <c r="J24" s="190">
        <v>900.7529999999997</v>
      </c>
      <c r="K24" s="189">
        <v>1.435</v>
      </c>
      <c r="L24" s="189">
        <f t="shared" si="20"/>
        <v>902.1879999999996</v>
      </c>
      <c r="M24" s="191">
        <f t="shared" si="21"/>
        <v>0.006742026315684837</v>
      </c>
      <c r="N24" s="190">
        <v>860.146</v>
      </c>
      <c r="O24" s="189">
        <v>8.082999999999998</v>
      </c>
      <c r="P24" s="189">
        <f t="shared" si="22"/>
        <v>868.2289999999999</v>
      </c>
      <c r="Q24" s="188">
        <f t="shared" si="23"/>
        <v>0.03911295291910277</v>
      </c>
    </row>
    <row r="25" spans="1:17" s="180" customFormat="1" ht="18" customHeight="1">
      <c r="A25" s="194" t="s">
        <v>240</v>
      </c>
      <c r="B25" s="193">
        <v>81.102</v>
      </c>
      <c r="C25" s="189">
        <v>0</v>
      </c>
      <c r="D25" s="189">
        <f t="shared" si="16"/>
        <v>81.102</v>
      </c>
      <c r="E25" s="192">
        <f t="shared" si="17"/>
        <v>0.006382801897510628</v>
      </c>
      <c r="F25" s="190">
        <v>75.173</v>
      </c>
      <c r="G25" s="189"/>
      <c r="H25" s="189">
        <f t="shared" si="18"/>
        <v>75.173</v>
      </c>
      <c r="I25" s="191">
        <f t="shared" si="19"/>
        <v>0.07887140329639641</v>
      </c>
      <c r="J25" s="190">
        <v>826.695</v>
      </c>
      <c r="K25" s="189">
        <v>0.139</v>
      </c>
      <c r="L25" s="189">
        <f t="shared" si="20"/>
        <v>826.8340000000001</v>
      </c>
      <c r="M25" s="191">
        <f t="shared" si="21"/>
        <v>0.006178907929060195</v>
      </c>
      <c r="N25" s="190">
        <v>435.69700000000006</v>
      </c>
      <c r="O25" s="189">
        <v>0.1</v>
      </c>
      <c r="P25" s="189">
        <f t="shared" si="22"/>
        <v>435.7970000000001</v>
      </c>
      <c r="Q25" s="188">
        <f t="shared" si="23"/>
        <v>0.8972916289006119</v>
      </c>
    </row>
    <row r="26" spans="1:17" s="180" customFormat="1" ht="18" customHeight="1">
      <c r="A26" s="194" t="s">
        <v>228</v>
      </c>
      <c r="B26" s="193">
        <v>39.959999999999994</v>
      </c>
      <c r="C26" s="189">
        <v>35.721</v>
      </c>
      <c r="D26" s="189">
        <f t="shared" si="16"/>
        <v>75.68099999999998</v>
      </c>
      <c r="E26" s="192">
        <f t="shared" si="17"/>
        <v>0.0059561642179662855</v>
      </c>
      <c r="F26" s="190">
        <v>71.297</v>
      </c>
      <c r="G26" s="189">
        <v>55.510000000000005</v>
      </c>
      <c r="H26" s="189">
        <f t="shared" si="18"/>
        <v>126.807</v>
      </c>
      <c r="I26" s="191">
        <f t="shared" si="19"/>
        <v>-0.40317963519364086</v>
      </c>
      <c r="J26" s="190">
        <v>468.5949999999999</v>
      </c>
      <c r="K26" s="189">
        <v>625.445</v>
      </c>
      <c r="L26" s="189">
        <f t="shared" si="20"/>
        <v>1094.04</v>
      </c>
      <c r="M26" s="191">
        <f t="shared" si="21"/>
        <v>0.008175731078679657</v>
      </c>
      <c r="N26" s="190">
        <v>691.941</v>
      </c>
      <c r="O26" s="189">
        <v>589.8050000000001</v>
      </c>
      <c r="P26" s="189">
        <f t="shared" si="22"/>
        <v>1281.746</v>
      </c>
      <c r="Q26" s="188">
        <f t="shared" si="23"/>
        <v>-0.1464455516147506</v>
      </c>
    </row>
    <row r="27" spans="1:17" s="180" customFormat="1" ht="18" customHeight="1">
      <c r="A27" s="194" t="s">
        <v>248</v>
      </c>
      <c r="B27" s="193">
        <v>71.27</v>
      </c>
      <c r="C27" s="189">
        <v>2.221</v>
      </c>
      <c r="D27" s="189">
        <f t="shared" si="8"/>
        <v>73.491</v>
      </c>
      <c r="E27" s="192">
        <f t="shared" si="9"/>
        <v>0.005783809206307533</v>
      </c>
      <c r="F27" s="190">
        <v>120.054</v>
      </c>
      <c r="G27" s="189">
        <v>0.3</v>
      </c>
      <c r="H27" s="189">
        <f t="shared" si="10"/>
        <v>120.354</v>
      </c>
      <c r="I27" s="191">
        <f t="shared" si="11"/>
        <v>-0.3893763397975971</v>
      </c>
      <c r="J27" s="190">
        <v>741.2770000000003</v>
      </c>
      <c r="K27" s="189">
        <v>34.734</v>
      </c>
      <c r="L27" s="189">
        <f t="shared" si="12"/>
        <v>776.0110000000003</v>
      </c>
      <c r="M27" s="191">
        <f t="shared" si="13"/>
        <v>0.005799109036321599</v>
      </c>
      <c r="N27" s="190">
        <v>1061.7610000000002</v>
      </c>
      <c r="O27" s="189">
        <v>40.38899999999999</v>
      </c>
      <c r="P27" s="189">
        <f t="shared" si="14"/>
        <v>1102.15</v>
      </c>
      <c r="Q27" s="188">
        <f t="shared" si="15"/>
        <v>-0.29591162727396425</v>
      </c>
    </row>
    <row r="28" spans="1:17" s="180" customFormat="1" ht="18" customHeight="1">
      <c r="A28" s="194" t="s">
        <v>226</v>
      </c>
      <c r="B28" s="193">
        <v>57.294999999999995</v>
      </c>
      <c r="C28" s="189">
        <v>16.064</v>
      </c>
      <c r="D28" s="189">
        <f t="shared" si="8"/>
        <v>73.359</v>
      </c>
      <c r="E28" s="192">
        <f t="shared" si="9"/>
        <v>0.005773420685056868</v>
      </c>
      <c r="F28" s="190">
        <v>59.263000000000005</v>
      </c>
      <c r="G28" s="189">
        <v>20.906000000000002</v>
      </c>
      <c r="H28" s="189">
        <f t="shared" si="10"/>
        <v>80.16900000000001</v>
      </c>
      <c r="I28" s="191">
        <f t="shared" si="11"/>
        <v>-0.084945552520301</v>
      </c>
      <c r="J28" s="190">
        <v>1088.5420000000001</v>
      </c>
      <c r="K28" s="189">
        <v>151.66200000000003</v>
      </c>
      <c r="L28" s="189">
        <f t="shared" si="12"/>
        <v>1240.2040000000002</v>
      </c>
      <c r="M28" s="191">
        <f t="shared" si="13"/>
        <v>0.009268010663872277</v>
      </c>
      <c r="N28" s="190">
        <v>1135.055</v>
      </c>
      <c r="O28" s="189">
        <v>201.583</v>
      </c>
      <c r="P28" s="189">
        <f t="shared" si="14"/>
        <v>1336.6380000000001</v>
      </c>
      <c r="Q28" s="188">
        <f t="shared" si="15"/>
        <v>-0.07214668444260897</v>
      </c>
    </row>
    <row r="29" spans="1:17" s="180" customFormat="1" ht="18" customHeight="1">
      <c r="A29" s="194" t="s">
        <v>235</v>
      </c>
      <c r="B29" s="193">
        <v>64.78</v>
      </c>
      <c r="C29" s="189">
        <v>0</v>
      </c>
      <c r="D29" s="189">
        <f t="shared" si="8"/>
        <v>64.78</v>
      </c>
      <c r="E29" s="192">
        <f t="shared" si="9"/>
        <v>0.005098245504682233</v>
      </c>
      <c r="F29" s="190">
        <v>48.064</v>
      </c>
      <c r="G29" s="189"/>
      <c r="H29" s="189">
        <f t="shared" si="10"/>
        <v>48.064</v>
      </c>
      <c r="I29" s="191">
        <f t="shared" si="11"/>
        <v>0.3477862849533955</v>
      </c>
      <c r="J29" s="190">
        <v>419.15900000000005</v>
      </c>
      <c r="K29" s="189">
        <v>26.558</v>
      </c>
      <c r="L29" s="189">
        <f t="shared" si="12"/>
        <v>445.71700000000004</v>
      </c>
      <c r="M29" s="191">
        <f t="shared" si="13"/>
        <v>0.0033308309835068744</v>
      </c>
      <c r="N29" s="190">
        <v>357.807</v>
      </c>
      <c r="O29" s="189">
        <v>38.778000000000006</v>
      </c>
      <c r="P29" s="189">
        <f t="shared" si="14"/>
        <v>396.58500000000004</v>
      </c>
      <c r="Q29" s="188">
        <f t="shared" si="15"/>
        <v>0.12388769116330667</v>
      </c>
    </row>
    <row r="30" spans="1:17" s="180" customFormat="1" ht="18" customHeight="1">
      <c r="A30" s="194" t="s">
        <v>222</v>
      </c>
      <c r="B30" s="193">
        <v>61.035</v>
      </c>
      <c r="C30" s="189">
        <v>0.6799999999999999</v>
      </c>
      <c r="D30" s="189">
        <f t="shared" si="8"/>
        <v>61.714999999999996</v>
      </c>
      <c r="E30" s="192">
        <f t="shared" si="9"/>
        <v>0.004857027189278542</v>
      </c>
      <c r="F30" s="190">
        <v>39.664</v>
      </c>
      <c r="G30" s="189"/>
      <c r="H30" s="189">
        <f t="shared" si="10"/>
        <v>39.664</v>
      </c>
      <c r="I30" s="191">
        <f t="shared" si="11"/>
        <v>0.555944937474788</v>
      </c>
      <c r="J30" s="190">
        <v>630.7789999999999</v>
      </c>
      <c r="K30" s="189">
        <v>0.806</v>
      </c>
      <c r="L30" s="189">
        <f t="shared" si="12"/>
        <v>631.5849999999999</v>
      </c>
      <c r="M30" s="191">
        <f t="shared" si="13"/>
        <v>0.004719817477722835</v>
      </c>
      <c r="N30" s="190">
        <v>349.4890000000001</v>
      </c>
      <c r="O30" s="189">
        <v>1.031</v>
      </c>
      <c r="P30" s="189">
        <f t="shared" si="14"/>
        <v>350.5200000000001</v>
      </c>
      <c r="Q30" s="188">
        <f t="shared" si="15"/>
        <v>0.8018515348624893</v>
      </c>
    </row>
    <row r="31" spans="1:17" s="180" customFormat="1" ht="18" customHeight="1">
      <c r="A31" s="194" t="s">
        <v>236</v>
      </c>
      <c r="B31" s="193">
        <v>56.006</v>
      </c>
      <c r="C31" s="189">
        <v>0.41</v>
      </c>
      <c r="D31" s="189">
        <f t="shared" si="8"/>
        <v>56.416</v>
      </c>
      <c r="E31" s="192">
        <f t="shared" si="9"/>
        <v>0.00443999102179921</v>
      </c>
      <c r="F31" s="190">
        <v>47.661</v>
      </c>
      <c r="G31" s="189">
        <v>3.7600000000000002</v>
      </c>
      <c r="H31" s="189">
        <f t="shared" si="10"/>
        <v>51.421</v>
      </c>
      <c r="I31" s="191">
        <f t="shared" si="11"/>
        <v>0.09713930106376778</v>
      </c>
      <c r="J31" s="190">
        <v>403.852</v>
      </c>
      <c r="K31" s="189">
        <v>25.33</v>
      </c>
      <c r="L31" s="189">
        <f t="shared" si="12"/>
        <v>429.18199999999996</v>
      </c>
      <c r="M31" s="191">
        <f t="shared" si="13"/>
        <v>0.0032072653795198456</v>
      </c>
      <c r="N31" s="190">
        <v>425.473</v>
      </c>
      <c r="O31" s="189">
        <v>58.037000000000035</v>
      </c>
      <c r="P31" s="189">
        <f t="shared" si="14"/>
        <v>483.51000000000005</v>
      </c>
      <c r="Q31" s="188">
        <f t="shared" si="15"/>
        <v>-0.11236168848627759</v>
      </c>
    </row>
    <row r="32" spans="1:17" s="180" customFormat="1" ht="18" customHeight="1">
      <c r="A32" s="194" t="s">
        <v>241</v>
      </c>
      <c r="B32" s="193">
        <v>50.405</v>
      </c>
      <c r="C32" s="189">
        <v>0</v>
      </c>
      <c r="D32" s="189">
        <f t="shared" si="8"/>
        <v>50.405</v>
      </c>
      <c r="E32" s="192">
        <f t="shared" si="9"/>
        <v>0.0039669198003011415</v>
      </c>
      <c r="F32" s="190">
        <v>47.118</v>
      </c>
      <c r="G32" s="189"/>
      <c r="H32" s="189">
        <f t="shared" si="10"/>
        <v>47.118</v>
      </c>
      <c r="I32" s="191">
        <f t="shared" si="11"/>
        <v>0.06976102551042063</v>
      </c>
      <c r="J32" s="190">
        <v>403.6930000000001</v>
      </c>
      <c r="K32" s="189">
        <v>12.343</v>
      </c>
      <c r="L32" s="189">
        <f t="shared" si="12"/>
        <v>416.0360000000001</v>
      </c>
      <c r="M32" s="191">
        <f t="shared" si="13"/>
        <v>0.003109025680093571</v>
      </c>
      <c r="N32" s="190">
        <v>509.6839999999999</v>
      </c>
      <c r="O32" s="189">
        <v>25.977</v>
      </c>
      <c r="P32" s="189">
        <f t="shared" si="14"/>
        <v>535.661</v>
      </c>
      <c r="Q32" s="188">
        <f t="shared" si="15"/>
        <v>-0.22332221311613099</v>
      </c>
    </row>
    <row r="33" spans="1:17" s="180" customFormat="1" ht="18" customHeight="1">
      <c r="A33" s="194" t="s">
        <v>229</v>
      </c>
      <c r="B33" s="193">
        <v>43.049</v>
      </c>
      <c r="C33" s="189">
        <v>6.332999999999999</v>
      </c>
      <c r="D33" s="189">
        <f aca="true" t="shared" si="24" ref="D33:D41">C33+B33</f>
        <v>49.382</v>
      </c>
      <c r="E33" s="192">
        <f aca="true" t="shared" si="25" ref="E33:E41">D33/$D$8</f>
        <v>0.0038864087606084907</v>
      </c>
      <c r="F33" s="190">
        <v>60.92</v>
      </c>
      <c r="G33" s="189">
        <v>5.5009999999999994</v>
      </c>
      <c r="H33" s="189">
        <f aca="true" t="shared" si="26" ref="H33:H41">G33+F33</f>
        <v>66.421</v>
      </c>
      <c r="I33" s="191">
        <f aca="true" t="shared" si="27" ref="I33:I41">(D33/H33-1)</f>
        <v>-0.2565303142078561</v>
      </c>
      <c r="J33" s="190">
        <v>542.3319999999999</v>
      </c>
      <c r="K33" s="189">
        <v>63.94899999999999</v>
      </c>
      <c r="L33" s="189">
        <f aca="true" t="shared" si="28" ref="L33:L41">K33+J33</f>
        <v>606.2809999999998</v>
      </c>
      <c r="M33" s="191">
        <f aca="true" t="shared" si="29" ref="M33:M41">(L33/$L$8)</f>
        <v>0.004530721375921337</v>
      </c>
      <c r="N33" s="190">
        <v>469.075</v>
      </c>
      <c r="O33" s="189">
        <v>61.36799999999999</v>
      </c>
      <c r="P33" s="189">
        <f aca="true" t="shared" si="30" ref="P33:P41">O33+N33</f>
        <v>530.443</v>
      </c>
      <c r="Q33" s="188">
        <f aca="true" t="shared" si="31" ref="Q33:Q41">(L33/P33-1)</f>
        <v>0.1429710638089292</v>
      </c>
    </row>
    <row r="34" spans="1:17" s="180" customFormat="1" ht="18" customHeight="1">
      <c r="A34" s="194" t="s">
        <v>252</v>
      </c>
      <c r="B34" s="193">
        <v>48.271</v>
      </c>
      <c r="C34" s="189">
        <v>0</v>
      </c>
      <c r="D34" s="189">
        <f t="shared" si="24"/>
        <v>48.271</v>
      </c>
      <c r="E34" s="192">
        <f t="shared" si="25"/>
        <v>0.0037989720400820634</v>
      </c>
      <c r="F34" s="190">
        <v>42.134</v>
      </c>
      <c r="G34" s="189"/>
      <c r="H34" s="189">
        <f t="shared" si="26"/>
        <v>42.134</v>
      </c>
      <c r="I34" s="191">
        <f t="shared" si="27"/>
        <v>0.14565434091232743</v>
      </c>
      <c r="J34" s="190">
        <v>497.99099999999993</v>
      </c>
      <c r="K34" s="189">
        <v>0.8499999999999999</v>
      </c>
      <c r="L34" s="189">
        <f t="shared" si="28"/>
        <v>498.84099999999995</v>
      </c>
      <c r="M34" s="191">
        <f t="shared" si="29"/>
        <v>0.003727825186482796</v>
      </c>
      <c r="N34" s="190">
        <v>420.701</v>
      </c>
      <c r="O34" s="189">
        <v>0.30000000000000004</v>
      </c>
      <c r="P34" s="189">
        <f t="shared" si="30"/>
        <v>421.00100000000003</v>
      </c>
      <c r="Q34" s="188">
        <f t="shared" si="31"/>
        <v>0.1848926724639608</v>
      </c>
    </row>
    <row r="35" spans="1:17" s="180" customFormat="1" ht="18" customHeight="1">
      <c r="A35" s="194" t="s">
        <v>257</v>
      </c>
      <c r="B35" s="193">
        <v>13.632</v>
      </c>
      <c r="C35" s="189">
        <v>20.748</v>
      </c>
      <c r="D35" s="189">
        <f t="shared" si="24"/>
        <v>34.38</v>
      </c>
      <c r="E35" s="192">
        <f t="shared" si="25"/>
        <v>0.0027057375802867424</v>
      </c>
      <c r="F35" s="190">
        <v>0.541</v>
      </c>
      <c r="G35" s="189">
        <v>44.375</v>
      </c>
      <c r="H35" s="189">
        <f t="shared" si="26"/>
        <v>44.916</v>
      </c>
      <c r="I35" s="191">
        <f t="shared" si="27"/>
        <v>-0.23457119957253525</v>
      </c>
      <c r="J35" s="190">
        <v>44.41</v>
      </c>
      <c r="K35" s="189">
        <v>273.60499999999996</v>
      </c>
      <c r="L35" s="189">
        <f t="shared" si="28"/>
        <v>318.015</v>
      </c>
      <c r="M35" s="191">
        <f t="shared" si="29"/>
        <v>0.002376517420739928</v>
      </c>
      <c r="N35" s="190">
        <v>3.3840000000000003</v>
      </c>
      <c r="O35" s="189">
        <v>322.133</v>
      </c>
      <c r="P35" s="189">
        <f t="shared" si="30"/>
        <v>325.517</v>
      </c>
      <c r="Q35" s="188">
        <f t="shared" si="31"/>
        <v>-0.023046415394587738</v>
      </c>
    </row>
    <row r="36" spans="1:17" s="180" customFormat="1" ht="18" customHeight="1">
      <c r="A36" s="194" t="s">
        <v>260</v>
      </c>
      <c r="B36" s="193">
        <v>23.719</v>
      </c>
      <c r="C36" s="189">
        <v>4.1</v>
      </c>
      <c r="D36" s="189">
        <f t="shared" si="24"/>
        <v>27.819000000000003</v>
      </c>
      <c r="E36" s="192">
        <f t="shared" si="25"/>
        <v>0.002189380853577571</v>
      </c>
      <c r="F36" s="190">
        <v>30.066</v>
      </c>
      <c r="G36" s="189"/>
      <c r="H36" s="189">
        <f t="shared" si="26"/>
        <v>30.066</v>
      </c>
      <c r="I36" s="191">
        <f t="shared" si="27"/>
        <v>-0.07473558172021544</v>
      </c>
      <c r="J36" s="190">
        <v>275.72200000000004</v>
      </c>
      <c r="K36" s="189">
        <v>21.352999999999998</v>
      </c>
      <c r="L36" s="189">
        <f t="shared" si="28"/>
        <v>297.07500000000005</v>
      </c>
      <c r="M36" s="191">
        <f t="shared" si="29"/>
        <v>0.002220033371904829</v>
      </c>
      <c r="N36" s="190">
        <v>298.11600000000004</v>
      </c>
      <c r="O36" s="189">
        <v>74.82300000000001</v>
      </c>
      <c r="P36" s="189">
        <f t="shared" si="30"/>
        <v>372.9390000000001</v>
      </c>
      <c r="Q36" s="188">
        <f t="shared" si="31"/>
        <v>-0.2034220073524089</v>
      </c>
    </row>
    <row r="37" spans="1:17" s="180" customFormat="1" ht="18" customHeight="1">
      <c r="A37" s="194" t="s">
        <v>258</v>
      </c>
      <c r="B37" s="193">
        <v>18.606</v>
      </c>
      <c r="C37" s="189">
        <v>4.145</v>
      </c>
      <c r="D37" s="189">
        <f t="shared" si="24"/>
        <v>22.751</v>
      </c>
      <c r="E37" s="192">
        <f t="shared" si="25"/>
        <v>0.0017905245982869017</v>
      </c>
      <c r="F37" s="190">
        <v>9.926</v>
      </c>
      <c r="G37" s="189"/>
      <c r="H37" s="189">
        <f t="shared" si="26"/>
        <v>9.926</v>
      </c>
      <c r="I37" s="191">
        <f t="shared" si="27"/>
        <v>1.2920612532742295</v>
      </c>
      <c r="J37" s="190">
        <v>168.57999999999996</v>
      </c>
      <c r="K37" s="189">
        <v>14.343000000000004</v>
      </c>
      <c r="L37" s="189">
        <f t="shared" si="28"/>
        <v>182.92299999999994</v>
      </c>
      <c r="M37" s="191">
        <f t="shared" si="29"/>
        <v>0.001366978589544549</v>
      </c>
      <c r="N37" s="190">
        <v>102.61</v>
      </c>
      <c r="O37" s="189">
        <v>1.0039999999999998</v>
      </c>
      <c r="P37" s="189">
        <f t="shared" si="30"/>
        <v>103.614</v>
      </c>
      <c r="Q37" s="188">
        <f t="shared" si="31"/>
        <v>0.7654274518887403</v>
      </c>
    </row>
    <row r="38" spans="1:17" s="180" customFormat="1" ht="18" customHeight="1">
      <c r="A38" s="194" t="s">
        <v>232</v>
      </c>
      <c r="B38" s="193">
        <v>21.471</v>
      </c>
      <c r="C38" s="189">
        <v>0.045</v>
      </c>
      <c r="D38" s="189">
        <f t="shared" si="24"/>
        <v>21.516000000000002</v>
      </c>
      <c r="E38" s="192">
        <f t="shared" si="25"/>
        <v>0.001693328963858335</v>
      </c>
      <c r="F38" s="190">
        <v>13.975000000000001</v>
      </c>
      <c r="G38" s="189"/>
      <c r="H38" s="189">
        <f t="shared" si="26"/>
        <v>13.975000000000001</v>
      </c>
      <c r="I38" s="191">
        <f t="shared" si="27"/>
        <v>0.5396064400715563</v>
      </c>
      <c r="J38" s="190">
        <v>182.04700000000003</v>
      </c>
      <c r="K38" s="189">
        <v>0.091</v>
      </c>
      <c r="L38" s="189">
        <f t="shared" si="28"/>
        <v>182.13800000000003</v>
      </c>
      <c r="M38" s="191">
        <f t="shared" si="29"/>
        <v>0.0013611123059564143</v>
      </c>
      <c r="N38" s="190">
        <v>130.22500000000002</v>
      </c>
      <c r="O38" s="189">
        <v>0.052000000000000005</v>
      </c>
      <c r="P38" s="189">
        <f t="shared" si="30"/>
        <v>130.27700000000002</v>
      </c>
      <c r="Q38" s="188">
        <f t="shared" si="31"/>
        <v>0.398082547187915</v>
      </c>
    </row>
    <row r="39" spans="1:17" s="180" customFormat="1" ht="18" customHeight="1">
      <c r="A39" s="194" t="s">
        <v>233</v>
      </c>
      <c r="B39" s="193">
        <v>16.265</v>
      </c>
      <c r="C39" s="189">
        <v>4.807</v>
      </c>
      <c r="D39" s="189">
        <f t="shared" si="24"/>
        <v>21.072000000000003</v>
      </c>
      <c r="E39" s="192">
        <f t="shared" si="25"/>
        <v>0.0016583857560151904</v>
      </c>
      <c r="F39" s="190">
        <v>40.396</v>
      </c>
      <c r="G39" s="189">
        <v>13.334</v>
      </c>
      <c r="H39" s="189">
        <f t="shared" si="26"/>
        <v>53.730000000000004</v>
      </c>
      <c r="I39" s="191">
        <f t="shared" si="27"/>
        <v>-0.6078168620882188</v>
      </c>
      <c r="J39" s="190">
        <v>295.05400000000003</v>
      </c>
      <c r="K39" s="189">
        <v>56.75399999999999</v>
      </c>
      <c r="L39" s="189">
        <f t="shared" si="28"/>
        <v>351.808</v>
      </c>
      <c r="M39" s="191">
        <f t="shared" si="29"/>
        <v>0.0026290515879932477</v>
      </c>
      <c r="N39" s="190">
        <v>430.56199999999995</v>
      </c>
      <c r="O39" s="189">
        <v>71.98200000000001</v>
      </c>
      <c r="P39" s="189">
        <f t="shared" si="30"/>
        <v>502.544</v>
      </c>
      <c r="Q39" s="188">
        <f t="shared" si="31"/>
        <v>-0.2999458753860358</v>
      </c>
    </row>
    <row r="40" spans="1:17" s="180" customFormat="1" ht="18" customHeight="1">
      <c r="A40" s="194" t="s">
        <v>244</v>
      </c>
      <c r="B40" s="193">
        <v>19.622</v>
      </c>
      <c r="C40" s="189">
        <v>0.012</v>
      </c>
      <c r="D40" s="189">
        <f t="shared" si="24"/>
        <v>19.634</v>
      </c>
      <c r="E40" s="192">
        <f t="shared" si="25"/>
        <v>0.0015452138351177982</v>
      </c>
      <c r="F40" s="190">
        <v>13.751000000000001</v>
      </c>
      <c r="G40" s="189">
        <v>2.767</v>
      </c>
      <c r="H40" s="189">
        <f t="shared" si="26"/>
        <v>16.518</v>
      </c>
      <c r="I40" s="191">
        <f t="shared" si="27"/>
        <v>0.18864269281995405</v>
      </c>
      <c r="J40" s="190">
        <v>209.02</v>
      </c>
      <c r="K40" s="189">
        <v>4.324</v>
      </c>
      <c r="L40" s="189">
        <f t="shared" si="28"/>
        <v>213.34400000000002</v>
      </c>
      <c r="M40" s="191">
        <f t="shared" si="29"/>
        <v>0.0015943138927734205</v>
      </c>
      <c r="N40" s="190">
        <v>149.827</v>
      </c>
      <c r="O40" s="189">
        <v>6.584</v>
      </c>
      <c r="P40" s="189">
        <f t="shared" si="30"/>
        <v>156.411</v>
      </c>
      <c r="Q40" s="188">
        <f t="shared" si="31"/>
        <v>0.36399613837901446</v>
      </c>
    </row>
    <row r="41" spans="1:17" s="180" customFormat="1" ht="18" customHeight="1">
      <c r="A41" s="194" t="s">
        <v>247</v>
      </c>
      <c r="B41" s="193">
        <v>16.624</v>
      </c>
      <c r="C41" s="189">
        <v>2.78</v>
      </c>
      <c r="D41" s="189">
        <f t="shared" si="24"/>
        <v>19.404</v>
      </c>
      <c r="E41" s="192">
        <f t="shared" si="25"/>
        <v>0.0015271126238477007</v>
      </c>
      <c r="F41" s="190">
        <v>18.511000000000003</v>
      </c>
      <c r="G41" s="189">
        <v>13.762</v>
      </c>
      <c r="H41" s="189">
        <f t="shared" si="26"/>
        <v>32.273</v>
      </c>
      <c r="I41" s="191">
        <f t="shared" si="27"/>
        <v>-0.39875437672357705</v>
      </c>
      <c r="J41" s="190">
        <v>198.53800000000007</v>
      </c>
      <c r="K41" s="189">
        <v>121.81200000000001</v>
      </c>
      <c r="L41" s="189">
        <f t="shared" si="28"/>
        <v>320.3500000000001</v>
      </c>
      <c r="M41" s="191">
        <f t="shared" si="29"/>
        <v>0.00239396681204986</v>
      </c>
      <c r="N41" s="190">
        <v>214.37000000000006</v>
      </c>
      <c r="O41" s="189">
        <v>51.06399999999999</v>
      </c>
      <c r="P41" s="189">
        <f t="shared" si="30"/>
        <v>265.4340000000001</v>
      </c>
      <c r="Q41" s="188">
        <f t="shared" si="31"/>
        <v>0.20689135528982705</v>
      </c>
    </row>
    <row r="42" spans="1:17" s="180" customFormat="1" ht="18" customHeight="1">
      <c r="A42" s="194" t="s">
        <v>246</v>
      </c>
      <c r="B42" s="193">
        <v>17.874000000000002</v>
      </c>
      <c r="C42" s="189">
        <v>0.464</v>
      </c>
      <c r="D42" s="189">
        <f aca="true" t="shared" si="32" ref="D42:D49">C42+B42</f>
        <v>18.338</v>
      </c>
      <c r="E42" s="192">
        <f aca="true" t="shared" si="33" ref="E42:E49">D42/$D$8</f>
        <v>0.0014432174446567273</v>
      </c>
      <c r="F42" s="190">
        <v>19.782</v>
      </c>
      <c r="G42" s="189">
        <v>0.773</v>
      </c>
      <c r="H42" s="189">
        <f aca="true" t="shared" si="34" ref="H42:H49">G42+F42</f>
        <v>20.555</v>
      </c>
      <c r="I42" s="191">
        <f aca="true" t="shared" si="35" ref="I42:I49">(D42/H42-1)</f>
        <v>-0.10785696910727316</v>
      </c>
      <c r="J42" s="190">
        <v>194.995</v>
      </c>
      <c r="K42" s="189">
        <v>13.454999999999998</v>
      </c>
      <c r="L42" s="189">
        <f aca="true" t="shared" si="36" ref="L42:L49">K42+J42</f>
        <v>208.45</v>
      </c>
      <c r="M42" s="191">
        <f aca="true" t="shared" si="37" ref="M42:M49">(L42/$L$8)</f>
        <v>0.0015577411642634404</v>
      </c>
      <c r="N42" s="190">
        <v>197.83900000000008</v>
      </c>
      <c r="O42" s="189">
        <v>7.654</v>
      </c>
      <c r="P42" s="189">
        <f aca="true" t="shared" si="38" ref="P42:P49">O42+N42</f>
        <v>205.49300000000008</v>
      </c>
      <c r="Q42" s="188">
        <f aca="true" t="shared" si="39" ref="Q42:Q49">(L42/P42-1)</f>
        <v>0.014389784566870345</v>
      </c>
    </row>
    <row r="43" spans="1:17" s="180" customFormat="1" ht="18" customHeight="1">
      <c r="A43" s="194" t="s">
        <v>254</v>
      </c>
      <c r="B43" s="193">
        <v>16.98</v>
      </c>
      <c r="C43" s="189">
        <v>1.03</v>
      </c>
      <c r="D43" s="189">
        <f t="shared" si="32"/>
        <v>18.01</v>
      </c>
      <c r="E43" s="192">
        <f t="shared" si="33"/>
        <v>0.001417403543367197</v>
      </c>
      <c r="F43" s="190">
        <v>4.165</v>
      </c>
      <c r="G43" s="189">
        <v>0.35</v>
      </c>
      <c r="H43" s="189">
        <f t="shared" si="34"/>
        <v>4.515</v>
      </c>
      <c r="I43" s="191">
        <f t="shared" si="35"/>
        <v>2.988925802879292</v>
      </c>
      <c r="J43" s="190">
        <v>121.83199999999998</v>
      </c>
      <c r="K43" s="189">
        <v>2.2249999999999996</v>
      </c>
      <c r="L43" s="189">
        <f t="shared" si="36"/>
        <v>124.05699999999997</v>
      </c>
      <c r="M43" s="191">
        <f t="shared" si="37"/>
        <v>0.0009270745771889163</v>
      </c>
      <c r="N43" s="190">
        <v>53.026999999999994</v>
      </c>
      <c r="O43" s="189">
        <v>1.096</v>
      </c>
      <c r="P43" s="189">
        <f t="shared" si="38"/>
        <v>54.12299999999999</v>
      </c>
      <c r="Q43" s="188">
        <f t="shared" si="39"/>
        <v>1.2921308870535633</v>
      </c>
    </row>
    <row r="44" spans="1:17" s="180" customFormat="1" ht="18" customHeight="1">
      <c r="A44" s="194" t="s">
        <v>234</v>
      </c>
      <c r="B44" s="193">
        <v>13.414000000000001</v>
      </c>
      <c r="C44" s="189">
        <v>2.8</v>
      </c>
      <c r="D44" s="189">
        <f t="shared" si="32"/>
        <v>16.214000000000002</v>
      </c>
      <c r="E44" s="192">
        <f t="shared" si="33"/>
        <v>0.0012760566936233055</v>
      </c>
      <c r="F44" s="190">
        <v>17.762</v>
      </c>
      <c r="G44" s="189">
        <v>1.545</v>
      </c>
      <c r="H44" s="189">
        <f t="shared" si="34"/>
        <v>19.307000000000002</v>
      </c>
      <c r="I44" s="191">
        <f t="shared" si="35"/>
        <v>-0.16020096338115708</v>
      </c>
      <c r="J44" s="190">
        <v>199.73200000000003</v>
      </c>
      <c r="K44" s="189">
        <v>27.105999999999987</v>
      </c>
      <c r="L44" s="189">
        <f t="shared" si="36"/>
        <v>226.83800000000002</v>
      </c>
      <c r="M44" s="191">
        <f t="shared" si="37"/>
        <v>0.0016951541867075573</v>
      </c>
      <c r="N44" s="190">
        <v>223.14400000000003</v>
      </c>
      <c r="O44" s="189">
        <v>8.450000000000001</v>
      </c>
      <c r="P44" s="189">
        <f t="shared" si="38"/>
        <v>231.59400000000002</v>
      </c>
      <c r="Q44" s="188">
        <f t="shared" si="39"/>
        <v>-0.020535937891309808</v>
      </c>
    </row>
    <row r="45" spans="1:17" s="180" customFormat="1" ht="18" customHeight="1">
      <c r="A45" s="194" t="s">
        <v>261</v>
      </c>
      <c r="B45" s="193">
        <v>0</v>
      </c>
      <c r="C45" s="189">
        <v>16.005</v>
      </c>
      <c r="D45" s="189">
        <f t="shared" si="32"/>
        <v>16.005</v>
      </c>
      <c r="E45" s="192">
        <f t="shared" si="33"/>
        <v>0.0012596082016430863</v>
      </c>
      <c r="F45" s="190"/>
      <c r="G45" s="189">
        <v>29.641</v>
      </c>
      <c r="H45" s="189">
        <f t="shared" si="34"/>
        <v>29.641</v>
      </c>
      <c r="I45" s="191">
        <f t="shared" si="35"/>
        <v>-0.4600384602408826</v>
      </c>
      <c r="J45" s="190"/>
      <c r="K45" s="189">
        <v>537.2620000000001</v>
      </c>
      <c r="L45" s="189">
        <f t="shared" si="36"/>
        <v>537.2620000000001</v>
      </c>
      <c r="M45" s="191">
        <f t="shared" si="37"/>
        <v>0.004014944271501581</v>
      </c>
      <c r="N45" s="190"/>
      <c r="O45" s="189">
        <v>349.57099999999997</v>
      </c>
      <c r="P45" s="189">
        <f t="shared" si="38"/>
        <v>349.57099999999997</v>
      </c>
      <c r="Q45" s="188">
        <f t="shared" si="39"/>
        <v>0.5369181081954741</v>
      </c>
    </row>
    <row r="46" spans="1:17" s="180" customFormat="1" ht="18" customHeight="1">
      <c r="A46" s="194" t="s">
        <v>243</v>
      </c>
      <c r="B46" s="193">
        <v>14.697</v>
      </c>
      <c r="C46" s="189">
        <v>0</v>
      </c>
      <c r="D46" s="189">
        <f t="shared" si="32"/>
        <v>14.697</v>
      </c>
      <c r="E46" s="192">
        <f t="shared" si="33"/>
        <v>0.0011566674001592277</v>
      </c>
      <c r="F46" s="190">
        <v>0.759</v>
      </c>
      <c r="G46" s="189"/>
      <c r="H46" s="189">
        <f t="shared" si="34"/>
        <v>0.759</v>
      </c>
      <c r="I46" s="191">
        <f t="shared" si="35"/>
        <v>18.363636363636363</v>
      </c>
      <c r="J46" s="190">
        <v>54.635000000000005</v>
      </c>
      <c r="K46" s="189"/>
      <c r="L46" s="189">
        <f t="shared" si="36"/>
        <v>54.635000000000005</v>
      </c>
      <c r="M46" s="191">
        <f t="shared" si="37"/>
        <v>0.0004082858647614923</v>
      </c>
      <c r="N46" s="190">
        <v>7.2219999999999995</v>
      </c>
      <c r="O46" s="189"/>
      <c r="P46" s="189">
        <f t="shared" si="38"/>
        <v>7.2219999999999995</v>
      </c>
      <c r="Q46" s="188">
        <f t="shared" si="39"/>
        <v>6.565078925505401</v>
      </c>
    </row>
    <row r="47" spans="1:17" s="180" customFormat="1" ht="18" customHeight="1">
      <c r="A47" s="448" t="s">
        <v>256</v>
      </c>
      <c r="B47" s="449">
        <v>6.818</v>
      </c>
      <c r="C47" s="450">
        <v>7.856</v>
      </c>
      <c r="D47" s="450">
        <f t="shared" si="32"/>
        <v>14.674</v>
      </c>
      <c r="E47" s="451">
        <f t="shared" si="33"/>
        <v>0.0011548572790322181</v>
      </c>
      <c r="F47" s="452">
        <v>20.281000000000002</v>
      </c>
      <c r="G47" s="450">
        <v>13.936</v>
      </c>
      <c r="H47" s="450">
        <f t="shared" si="34"/>
        <v>34.217</v>
      </c>
      <c r="I47" s="453">
        <f t="shared" si="35"/>
        <v>-0.5711488441418009</v>
      </c>
      <c r="J47" s="452">
        <v>63.54799999999997</v>
      </c>
      <c r="K47" s="450">
        <v>107.96699999999998</v>
      </c>
      <c r="L47" s="450">
        <f t="shared" si="36"/>
        <v>171.51499999999996</v>
      </c>
      <c r="M47" s="453">
        <f t="shared" si="37"/>
        <v>0.0012817269167121322</v>
      </c>
      <c r="N47" s="452">
        <v>87.013</v>
      </c>
      <c r="O47" s="450">
        <v>131.91999999999996</v>
      </c>
      <c r="P47" s="450">
        <f t="shared" si="38"/>
        <v>218.93299999999996</v>
      </c>
      <c r="Q47" s="454">
        <f t="shared" si="39"/>
        <v>-0.2165868096632304</v>
      </c>
    </row>
    <row r="48" spans="1:17" s="180" customFormat="1" ht="18" customHeight="1">
      <c r="A48" s="448" t="s">
        <v>231</v>
      </c>
      <c r="B48" s="449">
        <v>14.224</v>
      </c>
      <c r="C48" s="450">
        <v>0</v>
      </c>
      <c r="D48" s="450">
        <f t="shared" si="32"/>
        <v>14.224</v>
      </c>
      <c r="E48" s="451">
        <f t="shared" si="33"/>
        <v>0.0011194418656776796</v>
      </c>
      <c r="F48" s="452">
        <v>6.116</v>
      </c>
      <c r="G48" s="450"/>
      <c r="H48" s="450">
        <f t="shared" si="34"/>
        <v>6.116</v>
      </c>
      <c r="I48" s="453">
        <f t="shared" si="35"/>
        <v>1.325703073904513</v>
      </c>
      <c r="J48" s="452">
        <v>96.07500000000002</v>
      </c>
      <c r="K48" s="450"/>
      <c r="L48" s="450">
        <f t="shared" si="36"/>
        <v>96.07500000000002</v>
      </c>
      <c r="M48" s="453">
        <f t="shared" si="37"/>
        <v>0.0007179658544332457</v>
      </c>
      <c r="N48" s="452">
        <v>77.63499999999998</v>
      </c>
      <c r="O48" s="450"/>
      <c r="P48" s="450">
        <f t="shared" si="38"/>
        <v>77.63499999999998</v>
      </c>
      <c r="Q48" s="454">
        <f t="shared" si="39"/>
        <v>0.23752173633026397</v>
      </c>
    </row>
    <row r="49" spans="1:17" s="180" customFormat="1" ht="18" customHeight="1">
      <c r="A49" s="194" t="s">
        <v>250</v>
      </c>
      <c r="B49" s="193">
        <v>13.773</v>
      </c>
      <c r="C49" s="189">
        <v>0.15</v>
      </c>
      <c r="D49" s="189">
        <f t="shared" si="32"/>
        <v>13.923</v>
      </c>
      <c r="E49" s="192">
        <f t="shared" si="33"/>
        <v>0.0010957528891894215</v>
      </c>
      <c r="F49" s="190">
        <v>10.831</v>
      </c>
      <c r="G49" s="189">
        <v>2.46</v>
      </c>
      <c r="H49" s="189">
        <f t="shared" si="34"/>
        <v>13.291</v>
      </c>
      <c r="I49" s="191">
        <f t="shared" si="35"/>
        <v>0.04755097434354072</v>
      </c>
      <c r="J49" s="190">
        <v>127.90799999999999</v>
      </c>
      <c r="K49" s="189">
        <v>12.231999999999998</v>
      </c>
      <c r="L49" s="189">
        <f t="shared" si="36"/>
        <v>140.14</v>
      </c>
      <c r="M49" s="191">
        <f t="shared" si="37"/>
        <v>0.0010472623975048142</v>
      </c>
      <c r="N49" s="190">
        <v>140.88899999999998</v>
      </c>
      <c r="O49" s="189">
        <v>27.073999999999995</v>
      </c>
      <c r="P49" s="189">
        <f t="shared" si="38"/>
        <v>167.96299999999997</v>
      </c>
      <c r="Q49" s="188">
        <f t="shared" si="39"/>
        <v>-0.16564957758553955</v>
      </c>
    </row>
    <row r="50" spans="1:17" s="180" customFormat="1" ht="18" customHeight="1" thickBot="1">
      <c r="A50" s="187" t="s">
        <v>263</v>
      </c>
      <c r="B50" s="186">
        <v>1390.444</v>
      </c>
      <c r="C50" s="182">
        <v>969.774</v>
      </c>
      <c r="D50" s="182">
        <f>C50+B50</f>
        <v>2360.218</v>
      </c>
      <c r="E50" s="185">
        <f>D50/$D$8</f>
        <v>0.1857513246151604</v>
      </c>
      <c r="F50" s="183">
        <v>1225.3959999999997</v>
      </c>
      <c r="G50" s="182">
        <v>796.8239999999986</v>
      </c>
      <c r="H50" s="182">
        <f>G50+F50</f>
        <v>2022.2199999999984</v>
      </c>
      <c r="I50" s="184">
        <f>(D50/H50-1)</f>
        <v>0.1671420518044533</v>
      </c>
      <c r="J50" s="183">
        <v>13966.377000000066</v>
      </c>
      <c r="K50" s="182">
        <v>10234.846000000196</v>
      </c>
      <c r="L50" s="182">
        <f>K50+J50</f>
        <v>24201.22300000026</v>
      </c>
      <c r="M50" s="184">
        <f>(L50/$L$8)</f>
        <v>0.1808550793601322</v>
      </c>
      <c r="N50" s="183">
        <v>13738.985000000053</v>
      </c>
      <c r="O50" s="182">
        <v>9560.854000000529</v>
      </c>
      <c r="P50" s="182">
        <f>O50+N50</f>
        <v>23299.839000000582</v>
      </c>
      <c r="Q50" s="181">
        <f>(L50/P50-1)</f>
        <v>0.03868627590086171</v>
      </c>
    </row>
    <row r="51" ht="15" thickTop="1">
      <c r="A51" s="120" t="s">
        <v>144</v>
      </c>
    </row>
    <row r="52" ht="13.5" customHeight="1">
      <c r="A52" s="120" t="s">
        <v>52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1:Q65536 I51:I65536 I3 Q3">
    <cfRule type="cellIs" priority="4" dxfId="91" operator="lessThan" stopIfTrue="1">
      <formula>0</formula>
    </cfRule>
  </conditionalFormatting>
  <conditionalFormatting sqref="I8:I50 Q8:Q50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4"/>
  <sheetViews>
    <sheetView showGridLines="0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0" sqref="L30"/>
    </sheetView>
  </sheetViews>
  <sheetFormatPr defaultColWidth="8.00390625" defaultRowHeight="15"/>
  <cols>
    <col min="1" max="1" width="20.28125" style="121" customWidth="1"/>
    <col min="2" max="2" width="9.00390625" style="121" customWidth="1"/>
    <col min="3" max="3" width="10.421875" style="121" customWidth="1"/>
    <col min="4" max="4" width="8.00390625" style="121" bestFit="1" customWidth="1"/>
    <col min="5" max="5" width="9.7109375" style="121" bestFit="1" customWidth="1"/>
    <col min="6" max="6" width="9.421875" style="121" customWidth="1"/>
    <col min="7" max="7" width="9.421875" style="121" bestFit="1" customWidth="1"/>
    <col min="8" max="8" width="9.28125" style="121" bestFit="1" customWidth="1"/>
    <col min="9" max="9" width="10.7109375" style="121" bestFit="1" customWidth="1"/>
    <col min="10" max="10" width="8.57421875" style="121" customWidth="1"/>
    <col min="11" max="11" width="10.7109375" style="121" customWidth="1"/>
    <col min="12" max="12" width="9.28125" style="121" bestFit="1" customWidth="1"/>
    <col min="13" max="13" width="10.28125" style="121" bestFit="1" customWidth="1"/>
    <col min="14" max="15" width="11.140625" style="121" bestFit="1" customWidth="1"/>
    <col min="16" max="16" width="8.57421875" style="121" customWidth="1"/>
    <col min="17" max="17" width="10.28125" style="121" customWidth="1"/>
    <col min="18" max="18" width="11.140625" style="121" bestFit="1" customWidth="1"/>
    <col min="19" max="19" width="9.421875" style="121" bestFit="1" customWidth="1"/>
    <col min="20" max="21" width="11.140625" style="121" bestFit="1" customWidth="1"/>
    <col min="22" max="22" width="8.28125" style="121" customWidth="1"/>
    <col min="23" max="23" width="10.28125" style="121" customWidth="1"/>
    <col min="24" max="24" width="11.140625" style="121" bestFit="1" customWidth="1"/>
    <col min="25" max="25" width="9.851562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62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16.5" customHeight="1" thickBot="1">
      <c r="A4" s="630" t="s">
        <v>44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5.75" customHeight="1" thickBot="1" thickTop="1">
      <c r="A5" s="582" t="s">
        <v>61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487" customFormat="1" ht="26.25" customHeight="1">
      <c r="A6" s="583"/>
      <c r="B6" s="625" t="s">
        <v>152</v>
      </c>
      <c r="C6" s="626"/>
      <c r="D6" s="626"/>
      <c r="E6" s="626"/>
      <c r="F6" s="626"/>
      <c r="G6" s="622" t="s">
        <v>34</v>
      </c>
      <c r="H6" s="625" t="s">
        <v>152</v>
      </c>
      <c r="I6" s="626"/>
      <c r="J6" s="626"/>
      <c r="K6" s="626"/>
      <c r="L6" s="626"/>
      <c r="M6" s="633" t="s">
        <v>33</v>
      </c>
      <c r="N6" s="625" t="s">
        <v>153</v>
      </c>
      <c r="O6" s="626"/>
      <c r="P6" s="626"/>
      <c r="Q6" s="626"/>
      <c r="R6" s="626"/>
      <c r="S6" s="622" t="s">
        <v>34</v>
      </c>
      <c r="T6" s="625" t="s">
        <v>154</v>
      </c>
      <c r="U6" s="626"/>
      <c r="V6" s="626"/>
      <c r="W6" s="626"/>
      <c r="X6" s="626"/>
      <c r="Y6" s="627" t="s">
        <v>33</v>
      </c>
    </row>
    <row r="7" spans="1:25" s="161" customFormat="1" ht="26.25" customHeight="1">
      <c r="A7" s="584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59" customFormat="1" ht="21" customHeight="1" thickBot="1">
      <c r="A8" s="585"/>
      <c r="B8" s="262" t="s">
        <v>19</v>
      </c>
      <c r="C8" s="260" t="s">
        <v>18</v>
      </c>
      <c r="D8" s="261" t="s">
        <v>19</v>
      </c>
      <c r="E8" s="260" t="s">
        <v>18</v>
      </c>
      <c r="F8" s="618"/>
      <c r="G8" s="624"/>
      <c r="H8" s="262" t="s">
        <v>19</v>
      </c>
      <c r="I8" s="260" t="s">
        <v>18</v>
      </c>
      <c r="J8" s="261" t="s">
        <v>19</v>
      </c>
      <c r="K8" s="260" t="s">
        <v>18</v>
      </c>
      <c r="L8" s="618"/>
      <c r="M8" s="635"/>
      <c r="N8" s="262" t="s">
        <v>19</v>
      </c>
      <c r="O8" s="260" t="s">
        <v>18</v>
      </c>
      <c r="P8" s="261" t="s">
        <v>19</v>
      </c>
      <c r="Q8" s="260" t="s">
        <v>18</v>
      </c>
      <c r="R8" s="618"/>
      <c r="S8" s="624"/>
      <c r="T8" s="262" t="s">
        <v>19</v>
      </c>
      <c r="U8" s="260" t="s">
        <v>18</v>
      </c>
      <c r="V8" s="261" t="s">
        <v>19</v>
      </c>
      <c r="W8" s="260" t="s">
        <v>18</v>
      </c>
      <c r="X8" s="618"/>
      <c r="Y8" s="629"/>
    </row>
    <row r="9" spans="1:25" s="252" customFormat="1" ht="18" customHeight="1" thickBot="1" thickTop="1">
      <c r="A9" s="258" t="s">
        <v>24</v>
      </c>
      <c r="B9" s="256">
        <f>B10+B32+B49+B61+B74+B82</f>
        <v>372844</v>
      </c>
      <c r="C9" s="255">
        <f>C10+C32+C49+C61+C74+C82</f>
        <v>384287</v>
      </c>
      <c r="D9" s="254">
        <f>D10+D32+D49+D61+D74+D82</f>
        <v>3798</v>
      </c>
      <c r="E9" s="255">
        <f>E10+E32+E49+E61+E74+E82</f>
        <v>3934</v>
      </c>
      <c r="F9" s="254">
        <f aca="true" t="shared" si="0" ref="F9:F47">SUM(B9:E9)</f>
        <v>764863</v>
      </c>
      <c r="G9" s="257">
        <f aca="true" t="shared" si="1" ref="G9:G47">F9/$F$9</f>
        <v>1</v>
      </c>
      <c r="H9" s="256">
        <f>H10+H32+H49+H61+H74+H82</f>
        <v>316862</v>
      </c>
      <c r="I9" s="255">
        <f>I10+I32+I49+I61+I74+I82</f>
        <v>326911</v>
      </c>
      <c r="J9" s="254">
        <f>J10+J32+J49+J61+J74+J82</f>
        <v>3860</v>
      </c>
      <c r="K9" s="255">
        <f>K10+K32+K49+K61+K74+K82</f>
        <v>3638</v>
      </c>
      <c r="L9" s="254">
        <f aca="true" t="shared" si="2" ref="L9:L47">SUM(H9:K9)</f>
        <v>651271</v>
      </c>
      <c r="M9" s="468">
        <f aca="true" t="shared" si="3" ref="M9:M46">IF(ISERROR(F9/L9-1),"         /0",(F9/L9-1))</f>
        <v>0.1744158729622538</v>
      </c>
      <c r="N9" s="256">
        <f>N10+N32+N49+N61+N74+N82</f>
        <v>4009412</v>
      </c>
      <c r="O9" s="255">
        <f>O10+O32+O49+O61+O74+O82</f>
        <v>3920091</v>
      </c>
      <c r="P9" s="254">
        <f>P10+P32+P49+P61+P74+P82</f>
        <v>44194</v>
      </c>
      <c r="Q9" s="255">
        <f>Q10+Q32+Q49+Q61+Q74+Q82</f>
        <v>44646</v>
      </c>
      <c r="R9" s="254">
        <f aca="true" t="shared" si="4" ref="R9:R47">SUM(N9:Q9)</f>
        <v>8018343</v>
      </c>
      <c r="S9" s="257">
        <f aca="true" t="shared" si="5" ref="S9:S47">R9/$R$9</f>
        <v>1</v>
      </c>
      <c r="T9" s="256">
        <f>T10+T32+T49+T61+T74+T82</f>
        <v>3530771</v>
      </c>
      <c r="U9" s="255">
        <f>U10+U32+U49+U61+U74+U82</f>
        <v>3439906</v>
      </c>
      <c r="V9" s="254">
        <f>V10+V32+V49+V61+V74+V82</f>
        <v>28284</v>
      </c>
      <c r="W9" s="255">
        <f>W10+W32+W49+W61+W74+W82</f>
        <v>26186</v>
      </c>
      <c r="X9" s="254">
        <f aca="true" t="shared" si="6" ref="X9:X47">SUM(T9:W9)</f>
        <v>7025147</v>
      </c>
      <c r="Y9" s="253">
        <f aca="true" t="shared" si="7" ref="Y9:Y46">IF(ISERROR(R9/X9-1),"         /0",(R9/X9-1))</f>
        <v>0.14137725516633326</v>
      </c>
    </row>
    <row r="10" spans="1:25" s="229" customFormat="1" ht="19.5" customHeight="1">
      <c r="A10" s="236" t="s">
        <v>60</v>
      </c>
      <c r="B10" s="233">
        <f>SUM(B11:B31)</f>
        <v>114558</v>
      </c>
      <c r="C10" s="232">
        <f>SUM(C11:C31)</f>
        <v>118645</v>
      </c>
      <c r="D10" s="231">
        <f>SUM(D11:D31)</f>
        <v>58</v>
      </c>
      <c r="E10" s="232">
        <f>SUM(E11:E31)</f>
        <v>18</v>
      </c>
      <c r="F10" s="231">
        <f t="shared" si="0"/>
        <v>233279</v>
      </c>
      <c r="G10" s="234">
        <f t="shared" si="1"/>
        <v>0.30499448920917865</v>
      </c>
      <c r="H10" s="233">
        <f>SUM(H11:H31)</f>
        <v>98886</v>
      </c>
      <c r="I10" s="232">
        <f>SUM(I11:I31)</f>
        <v>104939</v>
      </c>
      <c r="J10" s="231">
        <f>SUM(J11:J31)</f>
        <v>30</v>
      </c>
      <c r="K10" s="232">
        <f>SUM(K11:K31)</f>
        <v>32</v>
      </c>
      <c r="L10" s="231">
        <f t="shared" si="2"/>
        <v>203887</v>
      </c>
      <c r="M10" s="235">
        <f t="shared" si="3"/>
        <v>0.14415828375521733</v>
      </c>
      <c r="N10" s="233">
        <f>SUM(N11:N31)</f>
        <v>1268922</v>
      </c>
      <c r="O10" s="232">
        <f>SUM(O11:O31)</f>
        <v>1265917</v>
      </c>
      <c r="P10" s="231">
        <f>SUM(P11:P31)</f>
        <v>897</v>
      </c>
      <c r="Q10" s="232">
        <f>SUM(Q11:Q31)</f>
        <v>1006</v>
      </c>
      <c r="R10" s="231">
        <f t="shared" si="4"/>
        <v>2536742</v>
      </c>
      <c r="S10" s="234">
        <f t="shared" si="5"/>
        <v>0.3163673591912943</v>
      </c>
      <c r="T10" s="233">
        <f>SUM(T11:T31)</f>
        <v>1102796</v>
      </c>
      <c r="U10" s="232">
        <f>SUM(U11:U31)</f>
        <v>1097583</v>
      </c>
      <c r="V10" s="231">
        <f>SUM(V11:V31)</f>
        <v>2517</v>
      </c>
      <c r="W10" s="232">
        <f>SUM(W11:W31)</f>
        <v>2114</v>
      </c>
      <c r="X10" s="231">
        <f t="shared" si="6"/>
        <v>2205010</v>
      </c>
      <c r="Y10" s="230">
        <f t="shared" si="7"/>
        <v>0.15044466918517374</v>
      </c>
    </row>
    <row r="11" spans="1:25" ht="19.5" customHeight="1">
      <c r="A11" s="228" t="s">
        <v>264</v>
      </c>
      <c r="B11" s="226">
        <v>25059</v>
      </c>
      <c r="C11" s="223">
        <v>24436</v>
      </c>
      <c r="D11" s="222">
        <v>2</v>
      </c>
      <c r="E11" s="223">
        <v>0</v>
      </c>
      <c r="F11" s="222">
        <f t="shared" si="0"/>
        <v>49497</v>
      </c>
      <c r="G11" s="225">
        <f t="shared" si="1"/>
        <v>0.06471355000830215</v>
      </c>
      <c r="H11" s="226">
        <v>21416</v>
      </c>
      <c r="I11" s="223">
        <v>21364</v>
      </c>
      <c r="J11" s="222">
        <v>0</v>
      </c>
      <c r="K11" s="223">
        <v>0</v>
      </c>
      <c r="L11" s="222">
        <f t="shared" si="2"/>
        <v>42780</v>
      </c>
      <c r="M11" s="227">
        <f t="shared" si="3"/>
        <v>0.15701262272089767</v>
      </c>
      <c r="N11" s="226">
        <v>263215</v>
      </c>
      <c r="O11" s="223">
        <v>270866</v>
      </c>
      <c r="P11" s="222">
        <v>239</v>
      </c>
      <c r="Q11" s="223">
        <v>307</v>
      </c>
      <c r="R11" s="222">
        <f t="shared" si="4"/>
        <v>534627</v>
      </c>
      <c r="S11" s="225">
        <f t="shared" si="5"/>
        <v>0.06667549642114337</v>
      </c>
      <c r="T11" s="226">
        <v>247549</v>
      </c>
      <c r="U11" s="223">
        <v>252214</v>
      </c>
      <c r="V11" s="222">
        <v>1491</v>
      </c>
      <c r="W11" s="223">
        <v>1009</v>
      </c>
      <c r="X11" s="222">
        <f t="shared" si="6"/>
        <v>502263</v>
      </c>
      <c r="Y11" s="221">
        <f t="shared" si="7"/>
        <v>0.0644363610299783</v>
      </c>
    </row>
    <row r="12" spans="1:25" ht="19.5" customHeight="1">
      <c r="A12" s="228" t="s">
        <v>265</v>
      </c>
      <c r="B12" s="226">
        <v>12748</v>
      </c>
      <c r="C12" s="223">
        <v>12118</v>
      </c>
      <c r="D12" s="222">
        <v>1</v>
      </c>
      <c r="E12" s="223">
        <v>0</v>
      </c>
      <c r="F12" s="222">
        <f t="shared" si="0"/>
        <v>24867</v>
      </c>
      <c r="G12" s="225">
        <f t="shared" si="1"/>
        <v>0.03251170471051679</v>
      </c>
      <c r="H12" s="226">
        <v>12319</v>
      </c>
      <c r="I12" s="223">
        <v>12002</v>
      </c>
      <c r="J12" s="222"/>
      <c r="K12" s="223"/>
      <c r="L12" s="222">
        <f t="shared" si="2"/>
        <v>24321</v>
      </c>
      <c r="M12" s="227">
        <f t="shared" si="3"/>
        <v>0.022449734797088894</v>
      </c>
      <c r="N12" s="226">
        <v>128384</v>
      </c>
      <c r="O12" s="223">
        <v>122088</v>
      </c>
      <c r="P12" s="222">
        <v>1</v>
      </c>
      <c r="Q12" s="223">
        <v>78</v>
      </c>
      <c r="R12" s="222">
        <f t="shared" si="4"/>
        <v>250551</v>
      </c>
      <c r="S12" s="225">
        <f t="shared" si="5"/>
        <v>0.031247229009784192</v>
      </c>
      <c r="T12" s="226">
        <v>109309</v>
      </c>
      <c r="U12" s="223">
        <v>107695</v>
      </c>
      <c r="V12" s="222"/>
      <c r="W12" s="223">
        <v>24</v>
      </c>
      <c r="X12" s="222">
        <f t="shared" si="6"/>
        <v>217028</v>
      </c>
      <c r="Y12" s="221">
        <f t="shared" si="7"/>
        <v>0.15446394013675646</v>
      </c>
    </row>
    <row r="13" spans="1:25" ht="19.5" customHeight="1">
      <c r="A13" s="228" t="s">
        <v>266</v>
      </c>
      <c r="B13" s="226">
        <v>8536</v>
      </c>
      <c r="C13" s="223">
        <v>9399</v>
      </c>
      <c r="D13" s="222">
        <v>0</v>
      </c>
      <c r="E13" s="223">
        <v>0</v>
      </c>
      <c r="F13" s="222">
        <f t="shared" si="0"/>
        <v>17935</v>
      </c>
      <c r="G13" s="225">
        <f t="shared" si="1"/>
        <v>0.02344864374404305</v>
      </c>
      <c r="H13" s="226">
        <v>6446</v>
      </c>
      <c r="I13" s="223">
        <v>7577</v>
      </c>
      <c r="J13" s="222"/>
      <c r="K13" s="223"/>
      <c r="L13" s="222">
        <f t="shared" si="2"/>
        <v>14023</v>
      </c>
      <c r="M13" s="227">
        <f t="shared" si="3"/>
        <v>0.27897026313912865</v>
      </c>
      <c r="N13" s="226">
        <v>92333</v>
      </c>
      <c r="O13" s="223">
        <v>96692</v>
      </c>
      <c r="P13" s="222">
        <v>134</v>
      </c>
      <c r="Q13" s="223">
        <v>233</v>
      </c>
      <c r="R13" s="222">
        <f t="shared" si="4"/>
        <v>189392</v>
      </c>
      <c r="S13" s="225">
        <f t="shared" si="5"/>
        <v>0.02361984265327637</v>
      </c>
      <c r="T13" s="226">
        <v>72003</v>
      </c>
      <c r="U13" s="223">
        <v>75626</v>
      </c>
      <c r="V13" s="222">
        <v>20</v>
      </c>
      <c r="W13" s="223">
        <v>74</v>
      </c>
      <c r="X13" s="222">
        <f t="shared" si="6"/>
        <v>147723</v>
      </c>
      <c r="Y13" s="221">
        <f t="shared" si="7"/>
        <v>0.2820752354068088</v>
      </c>
    </row>
    <row r="14" spans="1:25" ht="19.5" customHeight="1">
      <c r="A14" s="228" t="s">
        <v>267</v>
      </c>
      <c r="B14" s="226">
        <v>7677</v>
      </c>
      <c r="C14" s="223">
        <v>7730</v>
      </c>
      <c r="D14" s="222">
        <v>4</v>
      </c>
      <c r="E14" s="223">
        <v>4</v>
      </c>
      <c r="F14" s="222">
        <f t="shared" si="0"/>
        <v>15415</v>
      </c>
      <c r="G14" s="225">
        <f t="shared" si="1"/>
        <v>0.020153936064367082</v>
      </c>
      <c r="H14" s="226">
        <v>4072</v>
      </c>
      <c r="I14" s="223">
        <v>4299</v>
      </c>
      <c r="J14" s="222"/>
      <c r="K14" s="223"/>
      <c r="L14" s="222">
        <f t="shared" si="2"/>
        <v>8371</v>
      </c>
      <c r="M14" s="227">
        <f t="shared" si="3"/>
        <v>0.841476526102019</v>
      </c>
      <c r="N14" s="226">
        <v>59707</v>
      </c>
      <c r="O14" s="223">
        <v>55193</v>
      </c>
      <c r="P14" s="222">
        <v>22</v>
      </c>
      <c r="Q14" s="223">
        <v>10</v>
      </c>
      <c r="R14" s="222">
        <f t="shared" si="4"/>
        <v>114932</v>
      </c>
      <c r="S14" s="225">
        <f t="shared" si="5"/>
        <v>0.014333634767183195</v>
      </c>
      <c r="T14" s="226">
        <v>41184</v>
      </c>
      <c r="U14" s="223">
        <v>38771</v>
      </c>
      <c r="V14" s="222">
        <v>3</v>
      </c>
      <c r="W14" s="223">
        <v>1</v>
      </c>
      <c r="X14" s="222">
        <f t="shared" si="6"/>
        <v>79959</v>
      </c>
      <c r="Y14" s="221">
        <f t="shared" si="7"/>
        <v>0.4373866606635901</v>
      </c>
    </row>
    <row r="15" spans="1:25" ht="19.5" customHeight="1">
      <c r="A15" s="228" t="s">
        <v>268</v>
      </c>
      <c r="B15" s="226">
        <v>7690</v>
      </c>
      <c r="C15" s="223">
        <v>7676</v>
      </c>
      <c r="D15" s="222">
        <v>1</v>
      </c>
      <c r="E15" s="223">
        <v>0</v>
      </c>
      <c r="F15" s="222">
        <f t="shared" si="0"/>
        <v>15367</v>
      </c>
      <c r="G15" s="225">
        <f t="shared" si="1"/>
        <v>0.02009117972761135</v>
      </c>
      <c r="H15" s="226">
        <v>7837</v>
      </c>
      <c r="I15" s="223">
        <v>8173</v>
      </c>
      <c r="J15" s="222">
        <v>0</v>
      </c>
      <c r="K15" s="223"/>
      <c r="L15" s="222">
        <f t="shared" si="2"/>
        <v>16010</v>
      </c>
      <c r="M15" s="227">
        <f t="shared" si="3"/>
        <v>-0.04016239850093695</v>
      </c>
      <c r="N15" s="226">
        <v>92042</v>
      </c>
      <c r="O15" s="223">
        <v>97303</v>
      </c>
      <c r="P15" s="222">
        <v>123</v>
      </c>
      <c r="Q15" s="223">
        <v>12</v>
      </c>
      <c r="R15" s="222">
        <f t="shared" si="4"/>
        <v>189480</v>
      </c>
      <c r="S15" s="225">
        <f t="shared" si="5"/>
        <v>0.023630817489349108</v>
      </c>
      <c r="T15" s="226">
        <v>85909</v>
      </c>
      <c r="U15" s="223">
        <v>88098</v>
      </c>
      <c r="V15" s="222">
        <v>198</v>
      </c>
      <c r="W15" s="223">
        <v>132</v>
      </c>
      <c r="X15" s="222">
        <f t="shared" si="6"/>
        <v>174337</v>
      </c>
      <c r="Y15" s="221">
        <f t="shared" si="7"/>
        <v>0.08686050580198112</v>
      </c>
    </row>
    <row r="16" spans="1:25" ht="19.5" customHeight="1">
      <c r="A16" s="228" t="s">
        <v>269</v>
      </c>
      <c r="B16" s="226">
        <v>6636</v>
      </c>
      <c r="C16" s="223">
        <v>7544</v>
      </c>
      <c r="D16" s="222">
        <v>0</v>
      </c>
      <c r="E16" s="223">
        <v>0</v>
      </c>
      <c r="F16" s="222">
        <f>SUM(B16:E16)</f>
        <v>14180</v>
      </c>
      <c r="G16" s="225">
        <f>F16/$F$9</f>
        <v>0.018539267816589378</v>
      </c>
      <c r="H16" s="226">
        <v>6193</v>
      </c>
      <c r="I16" s="223">
        <v>7032</v>
      </c>
      <c r="J16" s="222"/>
      <c r="K16" s="223"/>
      <c r="L16" s="222">
        <f>SUM(H16:K16)</f>
        <v>13225</v>
      </c>
      <c r="M16" s="227">
        <f>IF(ISERROR(F16/L16-1),"         /0",(F16/L16-1))</f>
        <v>0.07221172022684308</v>
      </c>
      <c r="N16" s="226">
        <v>77565</v>
      </c>
      <c r="O16" s="223">
        <v>83298</v>
      </c>
      <c r="P16" s="222"/>
      <c r="Q16" s="223"/>
      <c r="R16" s="222">
        <f>SUM(N16:Q16)</f>
        <v>160863</v>
      </c>
      <c r="S16" s="225">
        <f>R16/$R$9</f>
        <v>0.02006187562692192</v>
      </c>
      <c r="T16" s="226">
        <v>72534</v>
      </c>
      <c r="U16" s="223">
        <v>78493</v>
      </c>
      <c r="V16" s="222"/>
      <c r="W16" s="223"/>
      <c r="X16" s="222">
        <f>SUM(T16:W16)</f>
        <v>151027</v>
      </c>
      <c r="Y16" s="221">
        <f>IF(ISERROR(R16/X16-1),"         /0",(R16/X16-1))</f>
        <v>0.06512742754606782</v>
      </c>
    </row>
    <row r="17" spans="1:25" ht="19.5" customHeight="1">
      <c r="A17" s="228" t="s">
        <v>270</v>
      </c>
      <c r="B17" s="226">
        <v>6396</v>
      </c>
      <c r="C17" s="223">
        <v>7237</v>
      </c>
      <c r="D17" s="222">
        <v>1</v>
      </c>
      <c r="E17" s="223">
        <v>0</v>
      </c>
      <c r="F17" s="222">
        <f>SUM(B17:E17)</f>
        <v>13634</v>
      </c>
      <c r="G17" s="225">
        <f>F17/$F$9</f>
        <v>0.017825414485992917</v>
      </c>
      <c r="H17" s="226">
        <v>6173</v>
      </c>
      <c r="I17" s="223">
        <v>6979</v>
      </c>
      <c r="J17" s="222"/>
      <c r="K17" s="223"/>
      <c r="L17" s="222">
        <f>SUM(H17:K17)</f>
        <v>13152</v>
      </c>
      <c r="M17" s="227">
        <f>IF(ISERROR(F17/L17-1),"         /0",(F17/L17-1))</f>
        <v>0.03664841849148415</v>
      </c>
      <c r="N17" s="226">
        <v>79277</v>
      </c>
      <c r="O17" s="223">
        <v>82432</v>
      </c>
      <c r="P17" s="222">
        <v>9</v>
      </c>
      <c r="Q17" s="223">
        <v>2</v>
      </c>
      <c r="R17" s="222">
        <f>SUM(N17:Q17)</f>
        <v>161720</v>
      </c>
      <c r="S17" s="225">
        <f>R17/$R$9</f>
        <v>0.02016875556458485</v>
      </c>
      <c r="T17" s="226">
        <v>77090</v>
      </c>
      <c r="U17" s="223">
        <v>78147</v>
      </c>
      <c r="V17" s="222">
        <v>115</v>
      </c>
      <c r="W17" s="223">
        <v>178</v>
      </c>
      <c r="X17" s="222">
        <f>SUM(T17:W17)</f>
        <v>155530</v>
      </c>
      <c r="Y17" s="221">
        <f>IF(ISERROR(R17/X17-1),"         /0",(R17/X17-1))</f>
        <v>0.03979939561499379</v>
      </c>
    </row>
    <row r="18" spans="1:25" ht="19.5" customHeight="1">
      <c r="A18" s="228" t="s">
        <v>271</v>
      </c>
      <c r="B18" s="226">
        <v>6015</v>
      </c>
      <c r="C18" s="223">
        <v>5677</v>
      </c>
      <c r="D18" s="222">
        <v>0</v>
      </c>
      <c r="E18" s="223">
        <v>0</v>
      </c>
      <c r="F18" s="222">
        <f>SUM(B18:E18)</f>
        <v>11692</v>
      </c>
      <c r="G18" s="225">
        <f>F18/$F$9</f>
        <v>0.015286397694750563</v>
      </c>
      <c r="H18" s="226">
        <v>5140</v>
      </c>
      <c r="I18" s="223">
        <v>5309</v>
      </c>
      <c r="J18" s="222"/>
      <c r="K18" s="223"/>
      <c r="L18" s="222">
        <f>SUM(H18:K18)</f>
        <v>10449</v>
      </c>
      <c r="M18" s="227">
        <f>IF(ISERROR(F18/L18-1),"         /0",(F18/L18-1))</f>
        <v>0.11895875203368744</v>
      </c>
      <c r="N18" s="226">
        <v>71276</v>
      </c>
      <c r="O18" s="223">
        <v>71325</v>
      </c>
      <c r="P18" s="222"/>
      <c r="Q18" s="223"/>
      <c r="R18" s="222">
        <f>SUM(N18:Q18)</f>
        <v>142601</v>
      </c>
      <c r="S18" s="225">
        <f>R18/$R$9</f>
        <v>0.017784347713735868</v>
      </c>
      <c r="T18" s="226">
        <v>55666</v>
      </c>
      <c r="U18" s="223">
        <v>55099</v>
      </c>
      <c r="V18" s="222">
        <v>118</v>
      </c>
      <c r="W18" s="223">
        <v>14</v>
      </c>
      <c r="X18" s="222">
        <f>SUM(T18:W18)</f>
        <v>110897</v>
      </c>
      <c r="Y18" s="221">
        <f>IF(ISERROR(R18/X18-1),"         /0",(R18/X18-1))</f>
        <v>0.28588690406413164</v>
      </c>
    </row>
    <row r="19" spans="1:25" ht="19.5" customHeight="1">
      <c r="A19" s="228" t="s">
        <v>272</v>
      </c>
      <c r="B19" s="226">
        <v>3479</v>
      </c>
      <c r="C19" s="223">
        <v>3385</v>
      </c>
      <c r="D19" s="222">
        <v>0</v>
      </c>
      <c r="E19" s="223">
        <v>0</v>
      </c>
      <c r="F19" s="222">
        <f>SUM(B19:E19)</f>
        <v>6864</v>
      </c>
      <c r="G19" s="225">
        <f>F19/$F$9</f>
        <v>0.008974156156069779</v>
      </c>
      <c r="H19" s="226">
        <v>3273</v>
      </c>
      <c r="I19" s="223">
        <v>3331</v>
      </c>
      <c r="J19" s="222">
        <v>9</v>
      </c>
      <c r="K19" s="223">
        <v>9</v>
      </c>
      <c r="L19" s="222">
        <f>SUM(H19:K19)</f>
        <v>6622</v>
      </c>
      <c r="M19" s="227">
        <f>IF(ISERROR(F19/L19-1),"         /0",(F19/L19-1))</f>
        <v>0.03654485049833878</v>
      </c>
      <c r="N19" s="226">
        <v>39534</v>
      </c>
      <c r="O19" s="223">
        <v>38857</v>
      </c>
      <c r="P19" s="222">
        <v>33</v>
      </c>
      <c r="Q19" s="223">
        <v>5</v>
      </c>
      <c r="R19" s="222">
        <f>SUM(N19:Q19)</f>
        <v>78429</v>
      </c>
      <c r="S19" s="225">
        <f>R19/$R$9</f>
        <v>0.009781197935782991</v>
      </c>
      <c r="T19" s="226">
        <v>37602</v>
      </c>
      <c r="U19" s="223">
        <v>36897</v>
      </c>
      <c r="V19" s="222">
        <v>130</v>
      </c>
      <c r="W19" s="223">
        <v>164</v>
      </c>
      <c r="X19" s="222">
        <f>SUM(T19:W19)</f>
        <v>74793</v>
      </c>
      <c r="Y19" s="221">
        <f>IF(ISERROR(R19/X19-1),"         /0",(R19/X19-1))</f>
        <v>0.04861417512334043</v>
      </c>
    </row>
    <row r="20" spans="1:25" ht="19.5" customHeight="1">
      <c r="A20" s="228" t="s">
        <v>273</v>
      </c>
      <c r="B20" s="226">
        <v>2736</v>
      </c>
      <c r="C20" s="223">
        <v>2826</v>
      </c>
      <c r="D20" s="222">
        <v>1</v>
      </c>
      <c r="E20" s="223">
        <v>0</v>
      </c>
      <c r="F20" s="222">
        <f>SUM(B20:E20)</f>
        <v>5563</v>
      </c>
      <c r="G20" s="225">
        <f>F20/$F$9</f>
        <v>0.0072731979452529405</v>
      </c>
      <c r="H20" s="226">
        <v>2688</v>
      </c>
      <c r="I20" s="223">
        <v>2928</v>
      </c>
      <c r="J20" s="222"/>
      <c r="K20" s="223"/>
      <c r="L20" s="222">
        <f>SUM(H20:K20)</f>
        <v>5616</v>
      </c>
      <c r="M20" s="227">
        <f>IF(ISERROR(F20/L20-1),"         /0",(F20/L20-1))</f>
        <v>-0.00943732193732194</v>
      </c>
      <c r="N20" s="226">
        <v>29497</v>
      </c>
      <c r="O20" s="223">
        <v>28641</v>
      </c>
      <c r="P20" s="222">
        <v>9</v>
      </c>
      <c r="Q20" s="223">
        <v>1</v>
      </c>
      <c r="R20" s="222">
        <f>SUM(N20:Q20)</f>
        <v>58148</v>
      </c>
      <c r="S20" s="225">
        <f>R20/$R$9</f>
        <v>0.00725187236315533</v>
      </c>
      <c r="T20" s="226">
        <v>29841</v>
      </c>
      <c r="U20" s="223">
        <v>27860</v>
      </c>
      <c r="V20" s="222">
        <v>5</v>
      </c>
      <c r="W20" s="223">
        <v>23</v>
      </c>
      <c r="X20" s="222">
        <f>SUM(T20:W20)</f>
        <v>57729</v>
      </c>
      <c r="Y20" s="221">
        <f>IF(ISERROR(R20/X20-1),"         /0",(R20/X20-1))</f>
        <v>0.007258050546519179</v>
      </c>
    </row>
    <row r="21" spans="1:25" ht="19.5" customHeight="1">
      <c r="A21" s="228" t="s">
        <v>274</v>
      </c>
      <c r="B21" s="226">
        <v>2622</v>
      </c>
      <c r="C21" s="223">
        <v>2892</v>
      </c>
      <c r="D21" s="222">
        <v>0</v>
      </c>
      <c r="E21" s="223">
        <v>0</v>
      </c>
      <c r="F21" s="222">
        <f t="shared" si="0"/>
        <v>5514</v>
      </c>
      <c r="G21" s="225">
        <f t="shared" si="1"/>
        <v>0.007209134184814797</v>
      </c>
      <c r="H21" s="226">
        <v>2440</v>
      </c>
      <c r="I21" s="223">
        <v>2902</v>
      </c>
      <c r="J21" s="222"/>
      <c r="K21" s="223"/>
      <c r="L21" s="222">
        <f t="shared" si="2"/>
        <v>5342</v>
      </c>
      <c r="M21" s="227">
        <f t="shared" si="3"/>
        <v>0.03219767877199553</v>
      </c>
      <c r="N21" s="226">
        <v>31313</v>
      </c>
      <c r="O21" s="223">
        <v>34488</v>
      </c>
      <c r="P21" s="222"/>
      <c r="Q21" s="223"/>
      <c r="R21" s="222">
        <f t="shared" si="4"/>
        <v>65801</v>
      </c>
      <c r="S21" s="225">
        <f t="shared" si="5"/>
        <v>0.008206308959344842</v>
      </c>
      <c r="T21" s="226">
        <v>29383</v>
      </c>
      <c r="U21" s="223">
        <v>32333</v>
      </c>
      <c r="V21" s="222"/>
      <c r="W21" s="223"/>
      <c r="X21" s="222">
        <f t="shared" si="6"/>
        <v>61716</v>
      </c>
      <c r="Y21" s="221">
        <f t="shared" si="7"/>
        <v>0.06619029101043483</v>
      </c>
    </row>
    <row r="22" spans="1:25" ht="19.5" customHeight="1">
      <c r="A22" s="228" t="s">
        <v>275</v>
      </c>
      <c r="B22" s="226">
        <v>2113</v>
      </c>
      <c r="C22" s="223">
        <v>3177</v>
      </c>
      <c r="D22" s="222">
        <v>0</v>
      </c>
      <c r="E22" s="223">
        <v>0</v>
      </c>
      <c r="F22" s="222">
        <f t="shared" si="0"/>
        <v>5290</v>
      </c>
      <c r="G22" s="225">
        <f t="shared" si="1"/>
        <v>0.006916271279954711</v>
      </c>
      <c r="H22" s="226">
        <v>1923</v>
      </c>
      <c r="I22" s="223">
        <v>2999</v>
      </c>
      <c r="J22" s="222"/>
      <c r="K22" s="223"/>
      <c r="L22" s="222">
        <f t="shared" si="2"/>
        <v>4922</v>
      </c>
      <c r="M22" s="227">
        <f t="shared" si="3"/>
        <v>0.07476635514018692</v>
      </c>
      <c r="N22" s="226">
        <v>37964</v>
      </c>
      <c r="O22" s="223">
        <v>32652</v>
      </c>
      <c r="P22" s="222"/>
      <c r="Q22" s="223"/>
      <c r="R22" s="222">
        <f t="shared" si="4"/>
        <v>70616</v>
      </c>
      <c r="S22" s="225">
        <f t="shared" si="5"/>
        <v>0.008806807092188498</v>
      </c>
      <c r="T22" s="226">
        <v>40188</v>
      </c>
      <c r="U22" s="223">
        <v>33625</v>
      </c>
      <c r="V22" s="222">
        <v>18</v>
      </c>
      <c r="W22" s="223">
        <v>17</v>
      </c>
      <c r="X22" s="222">
        <f t="shared" si="6"/>
        <v>73848</v>
      </c>
      <c r="Y22" s="221">
        <f t="shared" si="7"/>
        <v>-0.04376557252735347</v>
      </c>
    </row>
    <row r="23" spans="1:25" ht="19.5" customHeight="1">
      <c r="A23" s="228" t="s">
        <v>276</v>
      </c>
      <c r="B23" s="226">
        <v>1283</v>
      </c>
      <c r="C23" s="223">
        <v>3582</v>
      </c>
      <c r="D23" s="222">
        <v>0</v>
      </c>
      <c r="E23" s="223">
        <v>0</v>
      </c>
      <c r="F23" s="222">
        <f t="shared" si="0"/>
        <v>4865</v>
      </c>
      <c r="G23" s="225">
        <f t="shared" si="1"/>
        <v>0.006360616214929994</v>
      </c>
      <c r="H23" s="226">
        <v>1262</v>
      </c>
      <c r="I23" s="223">
        <v>3432</v>
      </c>
      <c r="J23" s="222"/>
      <c r="K23" s="223"/>
      <c r="L23" s="222">
        <f t="shared" si="2"/>
        <v>4694</v>
      </c>
      <c r="M23" s="227">
        <f t="shared" si="3"/>
        <v>0.0364294844482318</v>
      </c>
      <c r="N23" s="226">
        <v>19346</v>
      </c>
      <c r="O23" s="223">
        <v>45815</v>
      </c>
      <c r="P23" s="222"/>
      <c r="Q23" s="223"/>
      <c r="R23" s="222">
        <f t="shared" si="4"/>
        <v>65161</v>
      </c>
      <c r="S23" s="225">
        <f t="shared" si="5"/>
        <v>0.008126491969724916</v>
      </c>
      <c r="T23" s="226">
        <v>16952</v>
      </c>
      <c r="U23" s="223">
        <v>40947</v>
      </c>
      <c r="V23" s="222"/>
      <c r="W23" s="223"/>
      <c r="X23" s="222">
        <f t="shared" si="6"/>
        <v>57899</v>
      </c>
      <c r="Y23" s="221">
        <f t="shared" si="7"/>
        <v>0.1254253095908393</v>
      </c>
    </row>
    <row r="24" spans="1:25" ht="19.5" customHeight="1">
      <c r="A24" s="228" t="s">
        <v>277</v>
      </c>
      <c r="B24" s="226">
        <v>2270</v>
      </c>
      <c r="C24" s="223">
        <v>2350</v>
      </c>
      <c r="D24" s="222">
        <v>0</v>
      </c>
      <c r="E24" s="223">
        <v>0</v>
      </c>
      <c r="F24" s="222">
        <f t="shared" si="0"/>
        <v>4620</v>
      </c>
      <c r="G24" s="225">
        <f t="shared" si="1"/>
        <v>0.006040297412739275</v>
      </c>
      <c r="H24" s="226">
        <v>2009</v>
      </c>
      <c r="I24" s="223">
        <v>2021</v>
      </c>
      <c r="J24" s="222"/>
      <c r="K24" s="223"/>
      <c r="L24" s="222">
        <f t="shared" si="2"/>
        <v>4030</v>
      </c>
      <c r="M24" s="227">
        <f t="shared" si="3"/>
        <v>0.14640198511166247</v>
      </c>
      <c r="N24" s="226">
        <v>25386</v>
      </c>
      <c r="O24" s="223">
        <v>23327</v>
      </c>
      <c r="P24" s="222"/>
      <c r="Q24" s="223"/>
      <c r="R24" s="222">
        <f t="shared" si="4"/>
        <v>48713</v>
      </c>
      <c r="S24" s="225">
        <f t="shared" si="5"/>
        <v>0.006075195336492839</v>
      </c>
      <c r="T24" s="226">
        <v>20287</v>
      </c>
      <c r="U24" s="223">
        <v>19041</v>
      </c>
      <c r="V24" s="222">
        <v>9</v>
      </c>
      <c r="W24" s="223">
        <v>18</v>
      </c>
      <c r="X24" s="222">
        <f t="shared" si="6"/>
        <v>39355</v>
      </c>
      <c r="Y24" s="221">
        <f t="shared" si="7"/>
        <v>0.23778427137593705</v>
      </c>
    </row>
    <row r="25" spans="1:25" ht="19.5" customHeight="1">
      <c r="A25" s="228" t="s">
        <v>278</v>
      </c>
      <c r="B25" s="226">
        <v>2056</v>
      </c>
      <c r="C25" s="223">
        <v>2235</v>
      </c>
      <c r="D25" s="222">
        <v>2</v>
      </c>
      <c r="E25" s="223">
        <v>7</v>
      </c>
      <c r="F25" s="222">
        <f t="shared" si="0"/>
        <v>4300</v>
      </c>
      <c r="G25" s="225">
        <f t="shared" si="1"/>
        <v>0.0056219218343677236</v>
      </c>
      <c r="H25" s="226">
        <v>2318</v>
      </c>
      <c r="I25" s="223">
        <v>2302</v>
      </c>
      <c r="J25" s="222"/>
      <c r="K25" s="223"/>
      <c r="L25" s="222">
        <f t="shared" si="2"/>
        <v>4620</v>
      </c>
      <c r="M25" s="227">
        <f t="shared" si="3"/>
        <v>-0.06926406926406925</v>
      </c>
      <c r="N25" s="226">
        <v>23072</v>
      </c>
      <c r="O25" s="223">
        <v>23137</v>
      </c>
      <c r="P25" s="222">
        <v>12</v>
      </c>
      <c r="Q25" s="223">
        <v>8</v>
      </c>
      <c r="R25" s="222">
        <f t="shared" si="4"/>
        <v>46229</v>
      </c>
      <c r="S25" s="225">
        <f t="shared" si="5"/>
        <v>0.005765405645530504</v>
      </c>
      <c r="T25" s="226">
        <v>25190</v>
      </c>
      <c r="U25" s="223">
        <v>24712</v>
      </c>
      <c r="V25" s="222"/>
      <c r="W25" s="223"/>
      <c r="X25" s="222">
        <f t="shared" si="6"/>
        <v>49902</v>
      </c>
      <c r="Y25" s="221">
        <f t="shared" si="7"/>
        <v>-0.07360426435814194</v>
      </c>
    </row>
    <row r="26" spans="1:25" ht="19.5" customHeight="1">
      <c r="A26" s="228" t="s">
        <v>279</v>
      </c>
      <c r="B26" s="226">
        <v>1909</v>
      </c>
      <c r="C26" s="223">
        <v>2356</v>
      </c>
      <c r="D26" s="222">
        <v>0</v>
      </c>
      <c r="E26" s="223">
        <v>0</v>
      </c>
      <c r="F26" s="222">
        <f t="shared" si="0"/>
        <v>4265</v>
      </c>
      <c r="G26" s="225">
        <f t="shared" si="1"/>
        <v>0.005576162005483335</v>
      </c>
      <c r="H26" s="226">
        <v>1863</v>
      </c>
      <c r="I26" s="223">
        <v>2058</v>
      </c>
      <c r="J26" s="222">
        <v>2</v>
      </c>
      <c r="K26" s="223">
        <v>2</v>
      </c>
      <c r="L26" s="222">
        <f t="shared" si="2"/>
        <v>3925</v>
      </c>
      <c r="M26" s="227">
        <f t="shared" si="3"/>
        <v>0.08662420382165603</v>
      </c>
      <c r="N26" s="226">
        <v>24514</v>
      </c>
      <c r="O26" s="223">
        <v>23789</v>
      </c>
      <c r="P26" s="222">
        <v>36</v>
      </c>
      <c r="Q26" s="223">
        <v>63</v>
      </c>
      <c r="R26" s="222">
        <f t="shared" si="4"/>
        <v>48402</v>
      </c>
      <c r="S26" s="225">
        <f t="shared" si="5"/>
        <v>0.006036409268099407</v>
      </c>
      <c r="T26" s="226">
        <v>23770</v>
      </c>
      <c r="U26" s="223">
        <v>22604</v>
      </c>
      <c r="V26" s="222">
        <v>26</v>
      </c>
      <c r="W26" s="223">
        <v>4</v>
      </c>
      <c r="X26" s="222">
        <f t="shared" si="6"/>
        <v>46404</v>
      </c>
      <c r="Y26" s="221">
        <f t="shared" si="7"/>
        <v>0.04305663304887508</v>
      </c>
    </row>
    <row r="27" spans="1:25" ht="19.5" customHeight="1">
      <c r="A27" s="228" t="s">
        <v>280</v>
      </c>
      <c r="B27" s="226">
        <v>1321</v>
      </c>
      <c r="C27" s="223">
        <v>1350</v>
      </c>
      <c r="D27" s="222">
        <v>0</v>
      </c>
      <c r="E27" s="223">
        <v>0</v>
      </c>
      <c r="F27" s="222">
        <f t="shared" si="0"/>
        <v>2671</v>
      </c>
      <c r="G27" s="225">
        <f t="shared" si="1"/>
        <v>0.003492128655720044</v>
      </c>
      <c r="H27" s="226">
        <v>661</v>
      </c>
      <c r="I27" s="223">
        <v>431</v>
      </c>
      <c r="J27" s="222"/>
      <c r="K27" s="223"/>
      <c r="L27" s="222">
        <f t="shared" si="2"/>
        <v>1092</v>
      </c>
      <c r="M27" s="227">
        <f t="shared" si="3"/>
        <v>1.4459706959706962</v>
      </c>
      <c r="N27" s="226">
        <v>12072</v>
      </c>
      <c r="O27" s="223">
        <v>9500</v>
      </c>
      <c r="P27" s="222"/>
      <c r="Q27" s="223"/>
      <c r="R27" s="222">
        <f t="shared" si="4"/>
        <v>21572</v>
      </c>
      <c r="S27" s="225">
        <f t="shared" si="5"/>
        <v>0.002690331406376604</v>
      </c>
      <c r="T27" s="226">
        <v>4976</v>
      </c>
      <c r="U27" s="223">
        <v>1821</v>
      </c>
      <c r="V27" s="222">
        <v>32</v>
      </c>
      <c r="W27" s="223">
        <v>126</v>
      </c>
      <c r="X27" s="222">
        <f t="shared" si="6"/>
        <v>6955</v>
      </c>
      <c r="Y27" s="221">
        <f t="shared" si="7"/>
        <v>2.1016534867002155</v>
      </c>
    </row>
    <row r="28" spans="1:25" ht="19.5" customHeight="1">
      <c r="A28" s="228" t="s">
        <v>281</v>
      </c>
      <c r="B28" s="226">
        <v>1175</v>
      </c>
      <c r="C28" s="223">
        <v>1188</v>
      </c>
      <c r="D28" s="222">
        <v>0</v>
      </c>
      <c r="E28" s="223">
        <v>0</v>
      </c>
      <c r="F28" s="222">
        <f t="shared" si="0"/>
        <v>2363</v>
      </c>
      <c r="G28" s="225">
        <f t="shared" si="1"/>
        <v>0.0030894421615374258</v>
      </c>
      <c r="H28" s="226">
        <v>1172</v>
      </c>
      <c r="I28" s="223">
        <v>1266</v>
      </c>
      <c r="J28" s="222"/>
      <c r="K28" s="223"/>
      <c r="L28" s="222">
        <f t="shared" si="2"/>
        <v>2438</v>
      </c>
      <c r="M28" s="227">
        <f t="shared" si="3"/>
        <v>-0.030762920426579132</v>
      </c>
      <c r="N28" s="226">
        <v>13120</v>
      </c>
      <c r="O28" s="223">
        <v>12426</v>
      </c>
      <c r="P28" s="222"/>
      <c r="Q28" s="223"/>
      <c r="R28" s="222">
        <f t="shared" si="4"/>
        <v>25546</v>
      </c>
      <c r="S28" s="225">
        <f t="shared" si="5"/>
        <v>0.0031859450262978276</v>
      </c>
      <c r="T28" s="226">
        <v>12946</v>
      </c>
      <c r="U28" s="223">
        <v>12455</v>
      </c>
      <c r="V28" s="222"/>
      <c r="W28" s="223"/>
      <c r="X28" s="222">
        <f t="shared" si="6"/>
        <v>25401</v>
      </c>
      <c r="Y28" s="221">
        <f t="shared" si="7"/>
        <v>0.005708436675721407</v>
      </c>
    </row>
    <row r="29" spans="1:25" ht="19.5" customHeight="1">
      <c r="A29" s="228" t="s">
        <v>282</v>
      </c>
      <c r="B29" s="226">
        <v>849</v>
      </c>
      <c r="C29" s="223">
        <v>1111</v>
      </c>
      <c r="D29" s="222">
        <v>8</v>
      </c>
      <c r="E29" s="223">
        <v>0</v>
      </c>
      <c r="F29" s="222">
        <f t="shared" si="0"/>
        <v>1968</v>
      </c>
      <c r="G29" s="225">
        <f t="shared" si="1"/>
        <v>0.002573009806985042</v>
      </c>
      <c r="H29" s="226">
        <v>676</v>
      </c>
      <c r="I29" s="223">
        <v>1038</v>
      </c>
      <c r="J29" s="222">
        <v>5</v>
      </c>
      <c r="K29" s="223">
        <v>1</v>
      </c>
      <c r="L29" s="222">
        <f t="shared" si="2"/>
        <v>1720</v>
      </c>
      <c r="M29" s="227">
        <f t="shared" si="3"/>
        <v>0.1441860465116278</v>
      </c>
      <c r="N29" s="226">
        <v>12965</v>
      </c>
      <c r="O29" s="223">
        <v>11579</v>
      </c>
      <c r="P29" s="222">
        <v>99</v>
      </c>
      <c r="Q29" s="223">
        <v>72</v>
      </c>
      <c r="R29" s="222">
        <f t="shared" si="4"/>
        <v>24715</v>
      </c>
      <c r="S29" s="225">
        <f t="shared" si="5"/>
        <v>0.0030823076538382056</v>
      </c>
      <c r="T29" s="226">
        <v>11465</v>
      </c>
      <c r="U29" s="223">
        <v>11531</v>
      </c>
      <c r="V29" s="222">
        <v>102</v>
      </c>
      <c r="W29" s="223">
        <v>3</v>
      </c>
      <c r="X29" s="222">
        <f t="shared" si="6"/>
        <v>23101</v>
      </c>
      <c r="Y29" s="221">
        <f t="shared" si="7"/>
        <v>0.06986710532011609</v>
      </c>
    </row>
    <row r="30" spans="1:25" ht="19.5" customHeight="1">
      <c r="A30" s="228" t="s">
        <v>283</v>
      </c>
      <c r="B30" s="226">
        <v>240</v>
      </c>
      <c r="C30" s="223">
        <v>265</v>
      </c>
      <c r="D30" s="222">
        <v>4</v>
      </c>
      <c r="E30" s="223">
        <v>0</v>
      </c>
      <c r="F30" s="222">
        <f t="shared" si="0"/>
        <v>509</v>
      </c>
      <c r="G30" s="225">
        <f t="shared" si="1"/>
        <v>0.0006654786543472491</v>
      </c>
      <c r="H30" s="226">
        <v>250</v>
      </c>
      <c r="I30" s="223">
        <v>259</v>
      </c>
      <c r="J30" s="222"/>
      <c r="K30" s="223"/>
      <c r="L30" s="222">
        <f t="shared" si="2"/>
        <v>509</v>
      </c>
      <c r="M30" s="227">
        <f t="shared" si="3"/>
        <v>0</v>
      </c>
      <c r="N30" s="226">
        <v>3622</v>
      </c>
      <c r="O30" s="223">
        <v>3462</v>
      </c>
      <c r="P30" s="222">
        <v>20</v>
      </c>
      <c r="Q30" s="223">
        <v>26</v>
      </c>
      <c r="R30" s="222">
        <f t="shared" si="4"/>
        <v>7130</v>
      </c>
      <c r="S30" s="225">
        <f t="shared" si="5"/>
        <v>0.0008892111499844794</v>
      </c>
      <c r="T30" s="226">
        <v>3374</v>
      </c>
      <c r="U30" s="223">
        <v>3417</v>
      </c>
      <c r="V30" s="222">
        <v>4</v>
      </c>
      <c r="W30" s="223">
        <v>7</v>
      </c>
      <c r="X30" s="222">
        <f t="shared" si="6"/>
        <v>6802</v>
      </c>
      <c r="Y30" s="221">
        <f t="shared" si="7"/>
        <v>0.04822111143781238</v>
      </c>
    </row>
    <row r="31" spans="1:25" ht="19.5" customHeight="1" thickBot="1">
      <c r="A31" s="228" t="s">
        <v>263</v>
      </c>
      <c r="B31" s="226">
        <v>11748</v>
      </c>
      <c r="C31" s="223">
        <v>10111</v>
      </c>
      <c r="D31" s="222">
        <v>34</v>
      </c>
      <c r="E31" s="223">
        <v>7</v>
      </c>
      <c r="F31" s="222">
        <f t="shared" si="0"/>
        <v>21900</v>
      </c>
      <c r="G31" s="225">
        <f t="shared" si="1"/>
        <v>0.028632578644803057</v>
      </c>
      <c r="H31" s="226">
        <v>8755</v>
      </c>
      <c r="I31" s="223">
        <v>7237</v>
      </c>
      <c r="J31" s="222">
        <v>14</v>
      </c>
      <c r="K31" s="223">
        <v>20</v>
      </c>
      <c r="L31" s="222">
        <f t="shared" si="2"/>
        <v>16026</v>
      </c>
      <c r="M31" s="227">
        <f t="shared" si="3"/>
        <v>0.3665293897416697</v>
      </c>
      <c r="N31" s="226">
        <v>132718</v>
      </c>
      <c r="O31" s="223">
        <v>99047</v>
      </c>
      <c r="P31" s="222">
        <v>160</v>
      </c>
      <c r="Q31" s="223">
        <v>189</v>
      </c>
      <c r="R31" s="222">
        <f t="shared" si="4"/>
        <v>232114</v>
      </c>
      <c r="S31" s="225">
        <f t="shared" si="5"/>
        <v>0.02894787613849894</v>
      </c>
      <c r="T31" s="226">
        <v>85578</v>
      </c>
      <c r="U31" s="223">
        <v>56197</v>
      </c>
      <c r="V31" s="222">
        <v>246</v>
      </c>
      <c r="W31" s="223">
        <v>320</v>
      </c>
      <c r="X31" s="222">
        <f t="shared" si="6"/>
        <v>142341</v>
      </c>
      <c r="Y31" s="221">
        <f t="shared" si="7"/>
        <v>0.6306896818204171</v>
      </c>
    </row>
    <row r="32" spans="1:25" s="229" customFormat="1" ht="19.5" customHeight="1">
      <c r="A32" s="236" t="s">
        <v>59</v>
      </c>
      <c r="B32" s="233">
        <f>SUM(B33:B48)</f>
        <v>117791</v>
      </c>
      <c r="C32" s="232">
        <f>SUM(C33:C48)</f>
        <v>115620</v>
      </c>
      <c r="D32" s="231">
        <f>SUM(D33:D48)</f>
        <v>110</v>
      </c>
      <c r="E32" s="232">
        <f>SUM(E33:E48)</f>
        <v>92</v>
      </c>
      <c r="F32" s="231">
        <f t="shared" si="0"/>
        <v>233613</v>
      </c>
      <c r="G32" s="234">
        <f t="shared" si="1"/>
        <v>0.3054311687191039</v>
      </c>
      <c r="H32" s="233">
        <f>SUM(H33:H48)</f>
        <v>98219</v>
      </c>
      <c r="I32" s="232">
        <f>SUM(I33:I48)</f>
        <v>92186</v>
      </c>
      <c r="J32" s="231">
        <f>SUM(J33:J48)</f>
        <v>86</v>
      </c>
      <c r="K32" s="232">
        <f>SUM(K33:K48)</f>
        <v>163</v>
      </c>
      <c r="L32" s="231">
        <f t="shared" si="2"/>
        <v>190654</v>
      </c>
      <c r="M32" s="235">
        <f t="shared" si="3"/>
        <v>0.22532440966357914</v>
      </c>
      <c r="N32" s="233">
        <f>SUM(N33:N48)</f>
        <v>1185714</v>
      </c>
      <c r="O32" s="232">
        <f>SUM(O33:O48)</f>
        <v>1154021</v>
      </c>
      <c r="P32" s="231">
        <f>SUM(P33:P48)</f>
        <v>1162</v>
      </c>
      <c r="Q32" s="232">
        <f>SUM(Q33:Q48)</f>
        <v>799</v>
      </c>
      <c r="R32" s="231">
        <f t="shared" si="4"/>
        <v>2341696</v>
      </c>
      <c r="S32" s="234">
        <f t="shared" si="5"/>
        <v>0.2920423833203444</v>
      </c>
      <c r="T32" s="233">
        <f>SUM(T33:T48)</f>
        <v>992894</v>
      </c>
      <c r="U32" s="232">
        <f>SUM(U33:U48)</f>
        <v>967422</v>
      </c>
      <c r="V32" s="231">
        <f>SUM(V33:V48)</f>
        <v>2566</v>
      </c>
      <c r="W32" s="232">
        <f>SUM(W33:W48)</f>
        <v>2372</v>
      </c>
      <c r="X32" s="231">
        <f t="shared" si="6"/>
        <v>1965254</v>
      </c>
      <c r="Y32" s="230">
        <f t="shared" si="7"/>
        <v>0.19154877690110284</v>
      </c>
    </row>
    <row r="33" spans="1:25" ht="19.5" customHeight="1">
      <c r="A33" s="243" t="s">
        <v>284</v>
      </c>
      <c r="B33" s="240">
        <v>19538</v>
      </c>
      <c r="C33" s="238">
        <v>20730</v>
      </c>
      <c r="D33" s="239">
        <v>0</v>
      </c>
      <c r="E33" s="238">
        <v>0</v>
      </c>
      <c r="F33" s="222">
        <f t="shared" si="0"/>
        <v>40268</v>
      </c>
      <c r="G33" s="225">
        <f t="shared" si="1"/>
        <v>0.05264733684333011</v>
      </c>
      <c r="H33" s="240">
        <v>14435</v>
      </c>
      <c r="I33" s="238">
        <v>13786</v>
      </c>
      <c r="J33" s="239"/>
      <c r="K33" s="238">
        <v>146</v>
      </c>
      <c r="L33" s="239">
        <f t="shared" si="2"/>
        <v>28367</v>
      </c>
      <c r="M33" s="242">
        <f t="shared" si="3"/>
        <v>0.4195367857016956</v>
      </c>
      <c r="N33" s="240">
        <v>192393</v>
      </c>
      <c r="O33" s="238">
        <v>192769</v>
      </c>
      <c r="P33" s="239">
        <v>8</v>
      </c>
      <c r="Q33" s="238">
        <v>10</v>
      </c>
      <c r="R33" s="222">
        <f t="shared" si="4"/>
        <v>385180</v>
      </c>
      <c r="S33" s="225">
        <f t="shared" si="5"/>
        <v>0.04803735634656687</v>
      </c>
      <c r="T33" s="244">
        <v>175982</v>
      </c>
      <c r="U33" s="238">
        <v>170054</v>
      </c>
      <c r="V33" s="239">
        <v>282</v>
      </c>
      <c r="W33" s="238">
        <v>571</v>
      </c>
      <c r="X33" s="239">
        <f t="shared" si="6"/>
        <v>346889</v>
      </c>
      <c r="Y33" s="237">
        <f t="shared" si="7"/>
        <v>0.11038401332991254</v>
      </c>
    </row>
    <row r="34" spans="1:25" ht="19.5" customHeight="1">
      <c r="A34" s="243" t="s">
        <v>285</v>
      </c>
      <c r="B34" s="240">
        <v>17267</v>
      </c>
      <c r="C34" s="238">
        <v>16564</v>
      </c>
      <c r="D34" s="239">
        <v>0</v>
      </c>
      <c r="E34" s="238">
        <v>5</v>
      </c>
      <c r="F34" s="239">
        <f t="shared" si="0"/>
        <v>33836</v>
      </c>
      <c r="G34" s="241">
        <f t="shared" si="1"/>
        <v>0.04423798771806193</v>
      </c>
      <c r="H34" s="240">
        <v>16327</v>
      </c>
      <c r="I34" s="238">
        <v>13551</v>
      </c>
      <c r="J34" s="239">
        <v>0</v>
      </c>
      <c r="K34" s="238">
        <v>0</v>
      </c>
      <c r="L34" s="222">
        <f t="shared" si="2"/>
        <v>29878</v>
      </c>
      <c r="M34" s="242">
        <f t="shared" si="3"/>
        <v>0.13247205301559672</v>
      </c>
      <c r="N34" s="240">
        <v>170735</v>
      </c>
      <c r="O34" s="238">
        <v>164412</v>
      </c>
      <c r="P34" s="239">
        <v>11</v>
      </c>
      <c r="Q34" s="238">
        <v>7</v>
      </c>
      <c r="R34" s="239">
        <f t="shared" si="4"/>
        <v>335165</v>
      </c>
      <c r="S34" s="241">
        <f t="shared" si="5"/>
        <v>0.04179978332181599</v>
      </c>
      <c r="T34" s="244">
        <v>156711</v>
      </c>
      <c r="U34" s="238">
        <v>150641</v>
      </c>
      <c r="V34" s="239">
        <v>97</v>
      </c>
      <c r="W34" s="238">
        <v>100</v>
      </c>
      <c r="X34" s="239">
        <f t="shared" si="6"/>
        <v>307549</v>
      </c>
      <c r="Y34" s="237">
        <f t="shared" si="7"/>
        <v>0.08979382147235082</v>
      </c>
    </row>
    <row r="35" spans="1:25" ht="19.5" customHeight="1">
      <c r="A35" s="243" t="s">
        <v>286</v>
      </c>
      <c r="B35" s="240">
        <v>15193</v>
      </c>
      <c r="C35" s="238">
        <v>14678</v>
      </c>
      <c r="D35" s="239">
        <v>5</v>
      </c>
      <c r="E35" s="238">
        <v>59</v>
      </c>
      <c r="F35" s="239">
        <f t="shared" si="0"/>
        <v>29935</v>
      </c>
      <c r="G35" s="241">
        <f t="shared" si="1"/>
        <v>0.039137727932976235</v>
      </c>
      <c r="H35" s="240">
        <v>11613</v>
      </c>
      <c r="I35" s="238">
        <v>10415</v>
      </c>
      <c r="J35" s="239"/>
      <c r="K35" s="238">
        <v>0</v>
      </c>
      <c r="L35" s="239">
        <f t="shared" si="2"/>
        <v>22028</v>
      </c>
      <c r="M35" s="242">
        <f t="shared" si="3"/>
        <v>0.3589522426003269</v>
      </c>
      <c r="N35" s="240">
        <v>142380</v>
      </c>
      <c r="O35" s="238">
        <v>142210</v>
      </c>
      <c r="P35" s="239">
        <v>169</v>
      </c>
      <c r="Q35" s="238">
        <v>202</v>
      </c>
      <c r="R35" s="239">
        <f t="shared" si="4"/>
        <v>284961</v>
      </c>
      <c r="S35" s="241">
        <f t="shared" si="5"/>
        <v>0.03553863934231798</v>
      </c>
      <c r="T35" s="244">
        <v>116671</v>
      </c>
      <c r="U35" s="238">
        <v>114489</v>
      </c>
      <c r="V35" s="239">
        <v>3</v>
      </c>
      <c r="W35" s="238">
        <v>15</v>
      </c>
      <c r="X35" s="239">
        <f t="shared" si="6"/>
        <v>231178</v>
      </c>
      <c r="Y35" s="237">
        <f t="shared" si="7"/>
        <v>0.23264757027052752</v>
      </c>
    </row>
    <row r="36" spans="1:25" ht="19.5" customHeight="1">
      <c r="A36" s="243" t="s">
        <v>287</v>
      </c>
      <c r="B36" s="240">
        <v>9375</v>
      </c>
      <c r="C36" s="238">
        <v>8803</v>
      </c>
      <c r="D36" s="239">
        <v>0</v>
      </c>
      <c r="E36" s="238">
        <v>0</v>
      </c>
      <c r="F36" s="239">
        <f t="shared" si="0"/>
        <v>18178</v>
      </c>
      <c r="G36" s="241">
        <f t="shared" si="1"/>
        <v>0.02376634769886895</v>
      </c>
      <c r="H36" s="240">
        <v>6260</v>
      </c>
      <c r="I36" s="238">
        <v>5707</v>
      </c>
      <c r="J36" s="239">
        <v>3</v>
      </c>
      <c r="K36" s="238">
        <v>3</v>
      </c>
      <c r="L36" s="222">
        <f t="shared" si="2"/>
        <v>11973</v>
      </c>
      <c r="M36" s="242">
        <f t="shared" si="3"/>
        <v>0.5182493944708928</v>
      </c>
      <c r="N36" s="240">
        <v>88668</v>
      </c>
      <c r="O36" s="238">
        <v>87687</v>
      </c>
      <c r="P36" s="239"/>
      <c r="Q36" s="238">
        <v>0</v>
      </c>
      <c r="R36" s="222">
        <f t="shared" si="4"/>
        <v>176355</v>
      </c>
      <c r="S36" s="241">
        <f t="shared" si="5"/>
        <v>0.021993945631909238</v>
      </c>
      <c r="T36" s="244">
        <v>60040</v>
      </c>
      <c r="U36" s="238">
        <v>58315</v>
      </c>
      <c r="V36" s="239">
        <v>5</v>
      </c>
      <c r="W36" s="238">
        <v>8</v>
      </c>
      <c r="X36" s="239">
        <f t="shared" si="6"/>
        <v>118368</v>
      </c>
      <c r="Y36" s="237" t="s">
        <v>49</v>
      </c>
    </row>
    <row r="37" spans="1:25" ht="19.5" customHeight="1">
      <c r="A37" s="243" t="s">
        <v>288</v>
      </c>
      <c r="B37" s="240">
        <v>9086</v>
      </c>
      <c r="C37" s="238">
        <v>8376</v>
      </c>
      <c r="D37" s="239">
        <v>0</v>
      </c>
      <c r="E37" s="238">
        <v>0</v>
      </c>
      <c r="F37" s="239">
        <f t="shared" si="0"/>
        <v>17462</v>
      </c>
      <c r="G37" s="241">
        <f t="shared" si="1"/>
        <v>0.022830232342262603</v>
      </c>
      <c r="H37" s="240">
        <v>8626</v>
      </c>
      <c r="I37" s="238">
        <v>8073</v>
      </c>
      <c r="J37" s="239"/>
      <c r="K37" s="238"/>
      <c r="L37" s="239">
        <f t="shared" si="2"/>
        <v>16699</v>
      </c>
      <c r="M37" s="242">
        <f t="shared" si="3"/>
        <v>0.04569135876399777</v>
      </c>
      <c r="N37" s="240">
        <v>105822</v>
      </c>
      <c r="O37" s="238">
        <v>97683</v>
      </c>
      <c r="P37" s="239">
        <v>3</v>
      </c>
      <c r="Q37" s="238">
        <v>0</v>
      </c>
      <c r="R37" s="239">
        <f t="shared" si="4"/>
        <v>203508</v>
      </c>
      <c r="S37" s="241">
        <f t="shared" si="5"/>
        <v>0.025380306130580843</v>
      </c>
      <c r="T37" s="244">
        <v>81599</v>
      </c>
      <c r="U37" s="238">
        <v>76899</v>
      </c>
      <c r="V37" s="239"/>
      <c r="W37" s="238">
        <v>4</v>
      </c>
      <c r="X37" s="239">
        <f t="shared" si="6"/>
        <v>158502</v>
      </c>
      <c r="Y37" s="237">
        <f t="shared" si="7"/>
        <v>0.2839459438997616</v>
      </c>
    </row>
    <row r="38" spans="1:25" ht="19.5" customHeight="1">
      <c r="A38" s="243" t="s">
        <v>289</v>
      </c>
      <c r="B38" s="240">
        <v>7969</v>
      </c>
      <c r="C38" s="238">
        <v>8563</v>
      </c>
      <c r="D38" s="239">
        <v>0</v>
      </c>
      <c r="E38" s="238">
        <v>0</v>
      </c>
      <c r="F38" s="239">
        <f t="shared" si="0"/>
        <v>16532</v>
      </c>
      <c r="G38" s="241">
        <f t="shared" si="1"/>
        <v>0.02161432831762028</v>
      </c>
      <c r="H38" s="240">
        <v>6964</v>
      </c>
      <c r="I38" s="238">
        <v>7484</v>
      </c>
      <c r="J38" s="239"/>
      <c r="K38" s="238"/>
      <c r="L38" s="239">
        <f t="shared" si="2"/>
        <v>14448</v>
      </c>
      <c r="M38" s="242">
        <f t="shared" si="3"/>
        <v>0.14424141749723152</v>
      </c>
      <c r="N38" s="240">
        <v>84617</v>
      </c>
      <c r="O38" s="238">
        <v>83998</v>
      </c>
      <c r="P38" s="239"/>
      <c r="Q38" s="238">
        <v>0</v>
      </c>
      <c r="R38" s="239">
        <f t="shared" si="4"/>
        <v>168615</v>
      </c>
      <c r="S38" s="241">
        <f t="shared" si="5"/>
        <v>0.021028658913693266</v>
      </c>
      <c r="T38" s="244">
        <v>59795</v>
      </c>
      <c r="U38" s="238">
        <v>59872</v>
      </c>
      <c r="V38" s="239"/>
      <c r="W38" s="238">
        <v>0</v>
      </c>
      <c r="X38" s="239">
        <f t="shared" si="6"/>
        <v>119667</v>
      </c>
      <c r="Y38" s="237">
        <f t="shared" si="7"/>
        <v>0.4090350723257039</v>
      </c>
    </row>
    <row r="39" spans="1:25" ht="19.5" customHeight="1">
      <c r="A39" s="243" t="s">
        <v>290</v>
      </c>
      <c r="B39" s="240">
        <v>4931</v>
      </c>
      <c r="C39" s="238">
        <v>5088</v>
      </c>
      <c r="D39" s="239">
        <v>0</v>
      </c>
      <c r="E39" s="238">
        <v>0</v>
      </c>
      <c r="F39" s="239">
        <f>SUM(B39:E39)</f>
        <v>10019</v>
      </c>
      <c r="G39" s="241">
        <f>F39/$F$9</f>
        <v>0.013099077874076796</v>
      </c>
      <c r="H39" s="240">
        <v>2468</v>
      </c>
      <c r="I39" s="238">
        <v>2451</v>
      </c>
      <c r="J39" s="239"/>
      <c r="K39" s="238"/>
      <c r="L39" s="239">
        <f>SUM(H39:K39)</f>
        <v>4919</v>
      </c>
      <c r="M39" s="242">
        <f>IF(ISERROR(F39/L39-1),"         /0",(F39/L39-1))</f>
        <v>1.0367960967676355</v>
      </c>
      <c r="N39" s="240">
        <v>43904</v>
      </c>
      <c r="O39" s="238">
        <v>45772</v>
      </c>
      <c r="P39" s="239"/>
      <c r="Q39" s="238">
        <v>0</v>
      </c>
      <c r="R39" s="239">
        <f>SUM(N39:Q39)</f>
        <v>89676</v>
      </c>
      <c r="S39" s="241">
        <f>R39/$R$9</f>
        <v>0.011183856814306897</v>
      </c>
      <c r="T39" s="244">
        <v>40827</v>
      </c>
      <c r="U39" s="238">
        <v>43779</v>
      </c>
      <c r="V39" s="239"/>
      <c r="W39" s="238">
        <v>0</v>
      </c>
      <c r="X39" s="239">
        <f>SUM(T39:W39)</f>
        <v>84606</v>
      </c>
      <c r="Y39" s="237">
        <f>IF(ISERROR(R39/X39-1),"         /0",(R39/X39-1))</f>
        <v>0.059924828026381105</v>
      </c>
    </row>
    <row r="40" spans="1:25" ht="19.5" customHeight="1">
      <c r="A40" s="243" t="s">
        <v>291</v>
      </c>
      <c r="B40" s="240">
        <v>4430</v>
      </c>
      <c r="C40" s="238">
        <v>4384</v>
      </c>
      <c r="D40" s="239">
        <v>0</v>
      </c>
      <c r="E40" s="238">
        <v>0</v>
      </c>
      <c r="F40" s="239">
        <f>SUM(B40:E40)</f>
        <v>8814</v>
      </c>
      <c r="G40" s="241">
        <f>F40/$F$9</f>
        <v>0.011523632336771422</v>
      </c>
      <c r="H40" s="240">
        <v>4187</v>
      </c>
      <c r="I40" s="238">
        <v>4178</v>
      </c>
      <c r="J40" s="239"/>
      <c r="K40" s="238"/>
      <c r="L40" s="239">
        <f>SUM(H40:K40)</f>
        <v>8365</v>
      </c>
      <c r="M40" s="242">
        <f>IF(ISERROR(F40/L40-1),"         /0",(F40/L40-1))</f>
        <v>0.0536760310818889</v>
      </c>
      <c r="N40" s="240">
        <v>46904</v>
      </c>
      <c r="O40" s="238">
        <v>46985</v>
      </c>
      <c r="P40" s="239"/>
      <c r="Q40" s="238"/>
      <c r="R40" s="239">
        <f>SUM(N40:Q40)</f>
        <v>93889</v>
      </c>
      <c r="S40" s="241">
        <f>R40/$R$9</f>
        <v>0.01170927709128931</v>
      </c>
      <c r="T40" s="244">
        <v>44624</v>
      </c>
      <c r="U40" s="238">
        <v>41828</v>
      </c>
      <c r="V40" s="239"/>
      <c r="W40" s="238"/>
      <c r="X40" s="239">
        <f>SUM(T40:W40)</f>
        <v>86452</v>
      </c>
      <c r="Y40" s="237">
        <f>IF(ISERROR(R40/X40-1),"         /0",(R40/X40-1))</f>
        <v>0.08602461481515755</v>
      </c>
    </row>
    <row r="41" spans="1:25" ht="19.5" customHeight="1">
      <c r="A41" s="243" t="s">
        <v>292</v>
      </c>
      <c r="B41" s="240">
        <v>2784</v>
      </c>
      <c r="C41" s="238">
        <v>2345</v>
      </c>
      <c r="D41" s="239">
        <v>0</v>
      </c>
      <c r="E41" s="238">
        <v>0</v>
      </c>
      <c r="F41" s="239">
        <f>SUM(B41:E41)</f>
        <v>5129</v>
      </c>
      <c r="G41" s="241">
        <f>F41/$F$9</f>
        <v>0.006705776067086524</v>
      </c>
      <c r="H41" s="240">
        <v>2502</v>
      </c>
      <c r="I41" s="238">
        <v>2478</v>
      </c>
      <c r="J41" s="239"/>
      <c r="K41" s="238"/>
      <c r="L41" s="239">
        <f>SUM(H41:K41)</f>
        <v>4980</v>
      </c>
      <c r="M41" s="242">
        <f>IF(ISERROR(F41/L41-1),"         /0",(F41/L41-1))</f>
        <v>0.029919678714859455</v>
      </c>
      <c r="N41" s="240">
        <v>30042</v>
      </c>
      <c r="O41" s="238">
        <v>25691</v>
      </c>
      <c r="P41" s="239"/>
      <c r="Q41" s="238">
        <v>0</v>
      </c>
      <c r="R41" s="239">
        <f>SUM(N41:Q41)</f>
        <v>55733</v>
      </c>
      <c r="S41" s="241">
        <f>R41/$R$9</f>
        <v>0.006950687941386394</v>
      </c>
      <c r="T41" s="244">
        <v>27220</v>
      </c>
      <c r="U41" s="238">
        <v>25844</v>
      </c>
      <c r="V41" s="239"/>
      <c r="W41" s="238">
        <v>0</v>
      </c>
      <c r="X41" s="239">
        <f>SUM(T41:W41)</f>
        <v>53064</v>
      </c>
      <c r="Y41" s="237">
        <f>IF(ISERROR(R41/X41-1),"         /0",(R41/X41-1))</f>
        <v>0.05029775365596256</v>
      </c>
    </row>
    <row r="42" spans="1:25" ht="19.5" customHeight="1">
      <c r="A42" s="243" t="s">
        <v>293</v>
      </c>
      <c r="B42" s="240">
        <v>2008</v>
      </c>
      <c r="C42" s="238">
        <v>2144</v>
      </c>
      <c r="D42" s="239">
        <v>0</v>
      </c>
      <c r="E42" s="238">
        <v>0</v>
      </c>
      <c r="F42" s="239">
        <f>SUM(B42:E42)</f>
        <v>4152</v>
      </c>
      <c r="G42" s="241">
        <f>F42/$F$9</f>
        <v>0.005428423129370881</v>
      </c>
      <c r="H42" s="240">
        <v>1677</v>
      </c>
      <c r="I42" s="238">
        <v>1614</v>
      </c>
      <c r="J42" s="239">
        <v>65</v>
      </c>
      <c r="K42" s="238"/>
      <c r="L42" s="239">
        <f>SUM(H42:K42)</f>
        <v>3356</v>
      </c>
      <c r="M42" s="242">
        <f>IF(ISERROR(F42/L42-1),"         /0",(F42/L42-1))</f>
        <v>0.23718712753277704</v>
      </c>
      <c r="N42" s="240">
        <v>17622</v>
      </c>
      <c r="O42" s="238">
        <v>16484</v>
      </c>
      <c r="P42" s="239">
        <v>59</v>
      </c>
      <c r="Q42" s="238">
        <v>5</v>
      </c>
      <c r="R42" s="239">
        <f>SUM(N42:Q42)</f>
        <v>34170</v>
      </c>
      <c r="S42" s="241">
        <f>R42/$R$9</f>
        <v>0.00426147896142632</v>
      </c>
      <c r="T42" s="244">
        <v>14897</v>
      </c>
      <c r="U42" s="238">
        <v>13303</v>
      </c>
      <c r="V42" s="239">
        <v>101</v>
      </c>
      <c r="W42" s="238">
        <v>6</v>
      </c>
      <c r="X42" s="239">
        <f>SUM(T42:W42)</f>
        <v>28307</v>
      </c>
      <c r="Y42" s="237">
        <f>IF(ISERROR(R42/X42-1),"         /0",(R42/X42-1))</f>
        <v>0.2071219133076625</v>
      </c>
    </row>
    <row r="43" spans="1:25" ht="19.5" customHeight="1">
      <c r="A43" s="243" t="s">
        <v>294</v>
      </c>
      <c r="B43" s="240">
        <v>2447</v>
      </c>
      <c r="C43" s="238">
        <v>1396</v>
      </c>
      <c r="D43" s="239">
        <v>0</v>
      </c>
      <c r="E43" s="238">
        <v>0</v>
      </c>
      <c r="F43" s="239">
        <f t="shared" si="0"/>
        <v>3843</v>
      </c>
      <c r="G43" s="241">
        <f t="shared" si="1"/>
        <v>0.005024429211505851</v>
      </c>
      <c r="H43" s="240">
        <v>1675</v>
      </c>
      <c r="I43" s="238">
        <v>1346</v>
      </c>
      <c r="J43" s="239">
        <v>1</v>
      </c>
      <c r="K43" s="238">
        <v>3</v>
      </c>
      <c r="L43" s="239">
        <f t="shared" si="2"/>
        <v>3025</v>
      </c>
      <c r="M43" s="242">
        <f t="shared" si="3"/>
        <v>0.2704132231404959</v>
      </c>
      <c r="N43" s="240">
        <v>20941</v>
      </c>
      <c r="O43" s="238">
        <v>17838</v>
      </c>
      <c r="P43" s="239"/>
      <c r="Q43" s="238">
        <v>0</v>
      </c>
      <c r="R43" s="239">
        <f t="shared" si="4"/>
        <v>38779</v>
      </c>
      <c r="S43" s="241">
        <f t="shared" si="5"/>
        <v>0.004836286000736063</v>
      </c>
      <c r="T43" s="244">
        <v>19235</v>
      </c>
      <c r="U43" s="238">
        <v>16604</v>
      </c>
      <c r="V43" s="239">
        <v>2</v>
      </c>
      <c r="W43" s="238">
        <v>4</v>
      </c>
      <c r="X43" s="239">
        <f t="shared" si="6"/>
        <v>35845</v>
      </c>
      <c r="Y43" s="237">
        <f t="shared" si="7"/>
        <v>0.08185242014227923</v>
      </c>
    </row>
    <row r="44" spans="1:25" ht="19.5" customHeight="1">
      <c r="A44" s="243" t="s">
        <v>295</v>
      </c>
      <c r="B44" s="240">
        <v>2091</v>
      </c>
      <c r="C44" s="238">
        <v>1591</v>
      </c>
      <c r="D44" s="239">
        <v>0</v>
      </c>
      <c r="E44" s="238">
        <v>0</v>
      </c>
      <c r="F44" s="239">
        <f t="shared" si="0"/>
        <v>3682</v>
      </c>
      <c r="G44" s="241">
        <f t="shared" si="1"/>
        <v>0.004813933998637664</v>
      </c>
      <c r="H44" s="240">
        <v>1280</v>
      </c>
      <c r="I44" s="238">
        <v>1302</v>
      </c>
      <c r="J44" s="239"/>
      <c r="K44" s="238">
        <v>5</v>
      </c>
      <c r="L44" s="239">
        <f t="shared" si="2"/>
        <v>2587</v>
      </c>
      <c r="M44" s="242">
        <f t="shared" si="3"/>
        <v>0.42327019713954384</v>
      </c>
      <c r="N44" s="240">
        <v>17400</v>
      </c>
      <c r="O44" s="238">
        <v>14219</v>
      </c>
      <c r="P44" s="239">
        <v>8</v>
      </c>
      <c r="Q44" s="238">
        <v>14</v>
      </c>
      <c r="R44" s="239">
        <f t="shared" si="4"/>
        <v>31641</v>
      </c>
      <c r="S44" s="241">
        <f t="shared" si="5"/>
        <v>0.003946077138381334</v>
      </c>
      <c r="T44" s="244">
        <v>15391</v>
      </c>
      <c r="U44" s="238">
        <v>13618</v>
      </c>
      <c r="V44" s="239">
        <v>5</v>
      </c>
      <c r="W44" s="238">
        <v>5</v>
      </c>
      <c r="X44" s="239">
        <f t="shared" si="6"/>
        <v>29019</v>
      </c>
      <c r="Y44" s="237">
        <f t="shared" si="7"/>
        <v>0.0903545952651712</v>
      </c>
    </row>
    <row r="45" spans="1:25" ht="19.5" customHeight="1">
      <c r="A45" s="243" t="s">
        <v>296</v>
      </c>
      <c r="B45" s="240">
        <v>1584</v>
      </c>
      <c r="C45" s="238">
        <v>1828</v>
      </c>
      <c r="D45" s="239">
        <v>0</v>
      </c>
      <c r="E45" s="238">
        <v>0</v>
      </c>
      <c r="F45" s="239">
        <f t="shared" si="0"/>
        <v>3412</v>
      </c>
      <c r="G45" s="241">
        <f t="shared" si="1"/>
        <v>0.004460929604386668</v>
      </c>
      <c r="H45" s="240">
        <v>1385</v>
      </c>
      <c r="I45" s="238">
        <v>1214</v>
      </c>
      <c r="J45" s="239"/>
      <c r="K45" s="238"/>
      <c r="L45" s="239">
        <f t="shared" si="2"/>
        <v>2599</v>
      </c>
      <c r="M45" s="242">
        <f t="shared" si="3"/>
        <v>0.3128126202385533</v>
      </c>
      <c r="N45" s="240">
        <v>17853</v>
      </c>
      <c r="O45" s="238">
        <v>18519</v>
      </c>
      <c r="P45" s="239"/>
      <c r="Q45" s="238"/>
      <c r="R45" s="239">
        <f t="shared" si="4"/>
        <v>36372</v>
      </c>
      <c r="S45" s="241">
        <f t="shared" si="5"/>
        <v>0.004536099291337374</v>
      </c>
      <c r="T45" s="244">
        <v>11118</v>
      </c>
      <c r="U45" s="238">
        <v>11320</v>
      </c>
      <c r="V45" s="239"/>
      <c r="W45" s="238"/>
      <c r="X45" s="239">
        <f t="shared" si="6"/>
        <v>22438</v>
      </c>
      <c r="Y45" s="237">
        <f t="shared" si="7"/>
        <v>0.621000089134504</v>
      </c>
    </row>
    <row r="46" spans="1:25" ht="19.5" customHeight="1">
      <c r="A46" s="243" t="s">
        <v>297</v>
      </c>
      <c r="B46" s="240">
        <v>1006</v>
      </c>
      <c r="C46" s="238">
        <v>969</v>
      </c>
      <c r="D46" s="239">
        <v>0</v>
      </c>
      <c r="E46" s="238">
        <v>0</v>
      </c>
      <c r="F46" s="239">
        <f t="shared" si="0"/>
        <v>1975</v>
      </c>
      <c r="G46" s="241">
        <f t="shared" si="1"/>
        <v>0.0025821617727619195</v>
      </c>
      <c r="H46" s="240">
        <v>840</v>
      </c>
      <c r="I46" s="238">
        <v>849</v>
      </c>
      <c r="J46" s="239"/>
      <c r="K46" s="238"/>
      <c r="L46" s="239">
        <f t="shared" si="2"/>
        <v>1689</v>
      </c>
      <c r="M46" s="242">
        <f t="shared" si="3"/>
        <v>0.16933096506808765</v>
      </c>
      <c r="N46" s="240">
        <v>8723</v>
      </c>
      <c r="O46" s="238">
        <v>8766</v>
      </c>
      <c r="P46" s="239"/>
      <c r="Q46" s="238"/>
      <c r="R46" s="239">
        <f t="shared" si="4"/>
        <v>17489</v>
      </c>
      <c r="S46" s="241">
        <f t="shared" si="5"/>
        <v>0.0021811239554107376</v>
      </c>
      <c r="T46" s="244">
        <v>8327</v>
      </c>
      <c r="U46" s="238">
        <v>8798</v>
      </c>
      <c r="V46" s="239"/>
      <c r="W46" s="238"/>
      <c r="X46" s="239">
        <f t="shared" si="6"/>
        <v>17125</v>
      </c>
      <c r="Y46" s="237">
        <f t="shared" si="7"/>
        <v>0.021255474452554823</v>
      </c>
    </row>
    <row r="47" spans="1:25" ht="19.5" customHeight="1">
      <c r="A47" s="243" t="s">
        <v>298</v>
      </c>
      <c r="B47" s="240">
        <v>993</v>
      </c>
      <c r="C47" s="238">
        <v>715</v>
      </c>
      <c r="D47" s="239">
        <v>0</v>
      </c>
      <c r="E47" s="238">
        <v>0</v>
      </c>
      <c r="F47" s="239">
        <f t="shared" si="0"/>
        <v>1708</v>
      </c>
      <c r="G47" s="241">
        <f t="shared" si="1"/>
        <v>0.002233079649558156</v>
      </c>
      <c r="H47" s="240">
        <v>716</v>
      </c>
      <c r="I47" s="238">
        <v>466</v>
      </c>
      <c r="J47" s="239"/>
      <c r="K47" s="238"/>
      <c r="L47" s="239">
        <f t="shared" si="2"/>
        <v>1182</v>
      </c>
      <c r="M47" s="242" t="s">
        <v>49</v>
      </c>
      <c r="N47" s="240">
        <v>9928</v>
      </c>
      <c r="O47" s="238">
        <v>8190</v>
      </c>
      <c r="P47" s="239"/>
      <c r="Q47" s="238"/>
      <c r="R47" s="222">
        <f t="shared" si="4"/>
        <v>18118</v>
      </c>
      <c r="S47" s="241">
        <f t="shared" si="5"/>
        <v>0.00225956909052157</v>
      </c>
      <c r="T47" s="244">
        <v>7859</v>
      </c>
      <c r="U47" s="238">
        <v>5998</v>
      </c>
      <c r="V47" s="239"/>
      <c r="W47" s="238"/>
      <c r="X47" s="239">
        <f t="shared" si="6"/>
        <v>13857</v>
      </c>
      <c r="Y47" s="237" t="s">
        <v>49</v>
      </c>
    </row>
    <row r="48" spans="1:25" ht="19.5" customHeight="1" thickBot="1">
      <c r="A48" s="243" t="s">
        <v>263</v>
      </c>
      <c r="B48" s="240">
        <v>17089</v>
      </c>
      <c r="C48" s="238">
        <v>17446</v>
      </c>
      <c r="D48" s="239">
        <v>105</v>
      </c>
      <c r="E48" s="238">
        <v>28</v>
      </c>
      <c r="F48" s="239">
        <f aca="true" t="shared" si="8" ref="F48:F80">SUM(B48:E48)</f>
        <v>34668</v>
      </c>
      <c r="G48" s="241">
        <f aca="true" t="shared" si="9" ref="G48:G80">F48/$F$9</f>
        <v>0.04532576422182796</v>
      </c>
      <c r="H48" s="240">
        <v>17264</v>
      </c>
      <c r="I48" s="238">
        <v>17272</v>
      </c>
      <c r="J48" s="239">
        <v>17</v>
      </c>
      <c r="K48" s="238">
        <v>6</v>
      </c>
      <c r="L48" s="239">
        <f aca="true" t="shared" si="10" ref="L48:L80">SUM(H48:K48)</f>
        <v>34559</v>
      </c>
      <c r="M48" s="242">
        <f aca="true" t="shared" si="11" ref="M48:M80">IF(ISERROR(F48/L48-1),"         /0",(F48/L48-1))</f>
        <v>0.003154026447524494</v>
      </c>
      <c r="N48" s="240">
        <v>187782</v>
      </c>
      <c r="O48" s="238">
        <v>182798</v>
      </c>
      <c r="P48" s="239">
        <v>904</v>
      </c>
      <c r="Q48" s="238">
        <v>561</v>
      </c>
      <c r="R48" s="239">
        <f aca="true" t="shared" si="12" ref="R48:R80">SUM(N48:Q48)</f>
        <v>372045</v>
      </c>
      <c r="S48" s="241">
        <f aca="true" t="shared" si="13" ref="S48:S80">R48/$R$9</f>
        <v>0.046399237348664184</v>
      </c>
      <c r="T48" s="244">
        <v>152598</v>
      </c>
      <c r="U48" s="238">
        <v>156060</v>
      </c>
      <c r="V48" s="239">
        <v>2071</v>
      </c>
      <c r="W48" s="238">
        <v>1659</v>
      </c>
      <c r="X48" s="239">
        <f aca="true" t="shared" si="14" ref="X48:X81">SUM(T48:W48)</f>
        <v>312388</v>
      </c>
      <c r="Y48" s="237">
        <f aca="true" t="shared" si="15" ref="Y48:Y80">IF(ISERROR(R48/X48-1),"         /0",(R48/X48-1))</f>
        <v>0.1909708439504718</v>
      </c>
    </row>
    <row r="49" spans="1:25" s="229" customFormat="1" ht="19.5" customHeight="1">
      <c r="A49" s="236" t="s">
        <v>58</v>
      </c>
      <c r="B49" s="233">
        <f>SUM(B50:B60)</f>
        <v>35271</v>
      </c>
      <c r="C49" s="232">
        <f>SUM(C50:C60)</f>
        <v>47237</v>
      </c>
      <c r="D49" s="231">
        <f>SUM(D50:D60)</f>
        <v>32</v>
      </c>
      <c r="E49" s="232">
        <f>SUM(E50:E60)</f>
        <v>8</v>
      </c>
      <c r="F49" s="231">
        <f t="shared" si="8"/>
        <v>82548</v>
      </c>
      <c r="G49" s="234">
        <f t="shared" si="9"/>
        <v>0.10792521013567136</v>
      </c>
      <c r="H49" s="233">
        <f>SUM(H50:H60)</f>
        <v>32699</v>
      </c>
      <c r="I49" s="232">
        <f>SUM(I50:I60)</f>
        <v>46492</v>
      </c>
      <c r="J49" s="231">
        <f>SUM(J50:J60)</f>
        <v>0</v>
      </c>
      <c r="K49" s="232">
        <f>SUM(K50:K60)</f>
        <v>1</v>
      </c>
      <c r="L49" s="231">
        <f t="shared" si="10"/>
        <v>79192</v>
      </c>
      <c r="M49" s="235">
        <f t="shared" si="11"/>
        <v>0.042378017981614224</v>
      </c>
      <c r="N49" s="233">
        <f>SUM(N50:N60)</f>
        <v>494327</v>
      </c>
      <c r="O49" s="232">
        <f>SUM(O50:O60)</f>
        <v>479428</v>
      </c>
      <c r="P49" s="231">
        <f>SUM(P50:P60)</f>
        <v>199</v>
      </c>
      <c r="Q49" s="232">
        <f>SUM(Q50:Q60)</f>
        <v>68</v>
      </c>
      <c r="R49" s="231">
        <f t="shared" si="12"/>
        <v>974022</v>
      </c>
      <c r="S49" s="234">
        <f t="shared" si="13"/>
        <v>0.12147422478684188</v>
      </c>
      <c r="T49" s="233">
        <f>SUM(T50:T60)</f>
        <v>473357</v>
      </c>
      <c r="U49" s="232">
        <f>SUM(U50:U60)</f>
        <v>460427</v>
      </c>
      <c r="V49" s="231">
        <f>SUM(V50:V60)</f>
        <v>184</v>
      </c>
      <c r="W49" s="232">
        <f>SUM(W50:W60)</f>
        <v>325</v>
      </c>
      <c r="X49" s="231">
        <f t="shared" si="14"/>
        <v>934293</v>
      </c>
      <c r="Y49" s="230">
        <f t="shared" si="15"/>
        <v>0.04252306289354624</v>
      </c>
    </row>
    <row r="50" spans="1:25" ht="19.5" customHeight="1">
      <c r="A50" s="243" t="s">
        <v>299</v>
      </c>
      <c r="B50" s="240">
        <v>12773</v>
      </c>
      <c r="C50" s="238">
        <v>17115</v>
      </c>
      <c r="D50" s="239">
        <v>0</v>
      </c>
      <c r="E50" s="238">
        <v>0</v>
      </c>
      <c r="F50" s="239">
        <f t="shared" si="8"/>
        <v>29888</v>
      </c>
      <c r="G50" s="241">
        <f t="shared" si="9"/>
        <v>0.03907627901990291</v>
      </c>
      <c r="H50" s="240">
        <v>12209</v>
      </c>
      <c r="I50" s="238">
        <v>17326</v>
      </c>
      <c r="J50" s="239"/>
      <c r="K50" s="238"/>
      <c r="L50" s="239">
        <f t="shared" si="10"/>
        <v>29535</v>
      </c>
      <c r="M50" s="242">
        <f t="shared" si="11"/>
        <v>0.011951921449128156</v>
      </c>
      <c r="N50" s="240">
        <v>183556</v>
      </c>
      <c r="O50" s="238">
        <v>187961</v>
      </c>
      <c r="P50" s="239">
        <v>6</v>
      </c>
      <c r="Q50" s="238"/>
      <c r="R50" s="239">
        <f t="shared" si="12"/>
        <v>371523</v>
      </c>
      <c r="S50" s="241">
        <f t="shared" si="13"/>
        <v>0.04633413661650543</v>
      </c>
      <c r="T50" s="240">
        <v>192633</v>
      </c>
      <c r="U50" s="238">
        <v>194704</v>
      </c>
      <c r="V50" s="239">
        <v>11</v>
      </c>
      <c r="W50" s="238">
        <v>23</v>
      </c>
      <c r="X50" s="222">
        <f t="shared" si="14"/>
        <v>387371</v>
      </c>
      <c r="Y50" s="237">
        <f t="shared" si="15"/>
        <v>-0.040911684147755034</v>
      </c>
    </row>
    <row r="51" spans="1:25" ht="19.5" customHeight="1">
      <c r="A51" s="243" t="s">
        <v>300</v>
      </c>
      <c r="B51" s="240">
        <v>6801</v>
      </c>
      <c r="C51" s="238">
        <v>8819</v>
      </c>
      <c r="D51" s="239">
        <v>0</v>
      </c>
      <c r="E51" s="238">
        <v>0</v>
      </c>
      <c r="F51" s="239">
        <f t="shared" si="8"/>
        <v>15620</v>
      </c>
      <c r="G51" s="241">
        <f t="shared" si="9"/>
        <v>0.02042195791926136</v>
      </c>
      <c r="H51" s="240">
        <v>5787</v>
      </c>
      <c r="I51" s="238">
        <v>7631</v>
      </c>
      <c r="J51" s="239"/>
      <c r="K51" s="238">
        <v>0</v>
      </c>
      <c r="L51" s="239">
        <f t="shared" si="10"/>
        <v>13418</v>
      </c>
      <c r="M51" s="242">
        <f t="shared" si="11"/>
        <v>0.1641079147413922</v>
      </c>
      <c r="N51" s="240">
        <v>86349</v>
      </c>
      <c r="O51" s="238">
        <v>79838</v>
      </c>
      <c r="P51" s="239"/>
      <c r="Q51" s="238">
        <v>0</v>
      </c>
      <c r="R51" s="239">
        <f t="shared" si="12"/>
        <v>166187</v>
      </c>
      <c r="S51" s="241">
        <f t="shared" si="13"/>
        <v>0.020725853209322673</v>
      </c>
      <c r="T51" s="240">
        <v>65060</v>
      </c>
      <c r="U51" s="238">
        <v>62134</v>
      </c>
      <c r="V51" s="239"/>
      <c r="W51" s="238">
        <v>0</v>
      </c>
      <c r="X51" s="222">
        <f t="shared" si="14"/>
        <v>127194</v>
      </c>
      <c r="Y51" s="237">
        <f t="shared" si="15"/>
        <v>0.3065632026667924</v>
      </c>
    </row>
    <row r="52" spans="1:25" ht="19.5" customHeight="1">
      <c r="A52" s="243" t="s">
        <v>301</v>
      </c>
      <c r="B52" s="240">
        <v>6008</v>
      </c>
      <c r="C52" s="238">
        <v>6777</v>
      </c>
      <c r="D52" s="239">
        <v>0</v>
      </c>
      <c r="E52" s="238">
        <v>0</v>
      </c>
      <c r="F52" s="239">
        <f t="shared" si="8"/>
        <v>12785</v>
      </c>
      <c r="G52" s="241">
        <f t="shared" si="9"/>
        <v>0.016715411779625895</v>
      </c>
      <c r="H52" s="240">
        <v>5830</v>
      </c>
      <c r="I52" s="238">
        <v>7404</v>
      </c>
      <c r="J52" s="239"/>
      <c r="K52" s="238"/>
      <c r="L52" s="239">
        <f t="shared" si="10"/>
        <v>13234</v>
      </c>
      <c r="M52" s="242">
        <f t="shared" si="11"/>
        <v>-0.033927761825600755</v>
      </c>
      <c r="N52" s="240">
        <v>77084</v>
      </c>
      <c r="O52" s="238">
        <v>73660</v>
      </c>
      <c r="P52" s="239"/>
      <c r="Q52" s="238"/>
      <c r="R52" s="239">
        <f t="shared" si="12"/>
        <v>150744</v>
      </c>
      <c r="S52" s="241">
        <f t="shared" si="13"/>
        <v>0.018799894192603136</v>
      </c>
      <c r="T52" s="240">
        <v>78780</v>
      </c>
      <c r="U52" s="238">
        <v>75724</v>
      </c>
      <c r="V52" s="239"/>
      <c r="W52" s="238"/>
      <c r="X52" s="222">
        <f t="shared" si="14"/>
        <v>154504</v>
      </c>
      <c r="Y52" s="237">
        <f t="shared" si="15"/>
        <v>-0.02433593952260138</v>
      </c>
    </row>
    <row r="53" spans="1:25" ht="19.5" customHeight="1">
      <c r="A53" s="243" t="s">
        <v>302</v>
      </c>
      <c r="B53" s="240">
        <v>2313</v>
      </c>
      <c r="C53" s="238">
        <v>4319</v>
      </c>
      <c r="D53" s="239">
        <v>2</v>
      </c>
      <c r="E53" s="238">
        <v>0</v>
      </c>
      <c r="F53" s="239">
        <f>SUM(B53:E53)</f>
        <v>6634</v>
      </c>
      <c r="G53" s="241">
        <f>F53/$F$9</f>
        <v>0.008673448709115227</v>
      </c>
      <c r="H53" s="240">
        <v>2393</v>
      </c>
      <c r="I53" s="238">
        <v>4566</v>
      </c>
      <c r="J53" s="239"/>
      <c r="K53" s="238"/>
      <c r="L53" s="239">
        <f>SUM(H53:K53)</f>
        <v>6959</v>
      </c>
      <c r="M53" s="242">
        <f>IF(ISERROR(F53/L53-1),"         /0",(F53/L53-1))</f>
        <v>-0.04670211237246735</v>
      </c>
      <c r="N53" s="240">
        <v>40660</v>
      </c>
      <c r="O53" s="238">
        <v>41267</v>
      </c>
      <c r="P53" s="239">
        <v>3</v>
      </c>
      <c r="Q53" s="238"/>
      <c r="R53" s="239">
        <f>SUM(N53:Q53)</f>
        <v>81930</v>
      </c>
      <c r="S53" s="241">
        <f>R53/$R$9</f>
        <v>0.010217821811813238</v>
      </c>
      <c r="T53" s="240">
        <v>43181</v>
      </c>
      <c r="U53" s="238">
        <v>41637</v>
      </c>
      <c r="V53" s="239">
        <v>1</v>
      </c>
      <c r="W53" s="238"/>
      <c r="X53" s="222">
        <f>SUM(T53:W53)</f>
        <v>84819</v>
      </c>
      <c r="Y53" s="237">
        <f>IF(ISERROR(R53/X53-1),"         /0",(R53/X53-1))</f>
        <v>-0.03406076468715735</v>
      </c>
    </row>
    <row r="54" spans="1:25" ht="19.5" customHeight="1">
      <c r="A54" s="243" t="s">
        <v>303</v>
      </c>
      <c r="B54" s="240">
        <v>1842</v>
      </c>
      <c r="C54" s="238">
        <v>2424</v>
      </c>
      <c r="D54" s="239">
        <v>0</v>
      </c>
      <c r="E54" s="238">
        <v>0</v>
      </c>
      <c r="F54" s="239">
        <f>SUM(B54:E54)</f>
        <v>4266</v>
      </c>
      <c r="G54" s="241">
        <f>F54/$F$9</f>
        <v>0.005577469429165746</v>
      </c>
      <c r="H54" s="240">
        <v>1388</v>
      </c>
      <c r="I54" s="238">
        <v>1970</v>
      </c>
      <c r="J54" s="239"/>
      <c r="K54" s="238"/>
      <c r="L54" s="239">
        <f>SUM(H54:K54)</f>
        <v>3358</v>
      </c>
      <c r="M54" s="242">
        <f>IF(ISERROR(F54/L54-1),"         /0",(F54/L54-1))</f>
        <v>0.2703990470518165</v>
      </c>
      <c r="N54" s="240">
        <v>23152</v>
      </c>
      <c r="O54" s="238">
        <v>26155</v>
      </c>
      <c r="P54" s="239"/>
      <c r="Q54" s="238"/>
      <c r="R54" s="239">
        <f>SUM(N54:Q54)</f>
        <v>49307</v>
      </c>
      <c r="S54" s="241">
        <f>R54/$R$9</f>
        <v>0.006149275479983832</v>
      </c>
      <c r="T54" s="240">
        <v>21570</v>
      </c>
      <c r="U54" s="238">
        <v>24587</v>
      </c>
      <c r="V54" s="239"/>
      <c r="W54" s="238"/>
      <c r="X54" s="222">
        <f>SUM(T54:W54)</f>
        <v>46157</v>
      </c>
      <c r="Y54" s="237">
        <f>IF(ISERROR(R54/X54-1),"         /0",(R54/X54-1))</f>
        <v>0.06824533656866771</v>
      </c>
    </row>
    <row r="55" spans="1:25" ht="19.5" customHeight="1">
      <c r="A55" s="243" t="s">
        <v>304</v>
      </c>
      <c r="B55" s="240">
        <v>1546</v>
      </c>
      <c r="C55" s="238">
        <v>2505</v>
      </c>
      <c r="D55" s="239">
        <v>0</v>
      </c>
      <c r="E55" s="238">
        <v>0</v>
      </c>
      <c r="F55" s="239">
        <f>SUM(B55:E55)</f>
        <v>4051</v>
      </c>
      <c r="G55" s="241">
        <f>F55/$F$9</f>
        <v>0.00529637333744736</v>
      </c>
      <c r="H55" s="240">
        <v>1364</v>
      </c>
      <c r="I55" s="238">
        <v>2271</v>
      </c>
      <c r="J55" s="239"/>
      <c r="K55" s="238"/>
      <c r="L55" s="239">
        <f>SUM(H55:K55)</f>
        <v>3635</v>
      </c>
      <c r="M55" s="242">
        <f>IF(ISERROR(F55/L55-1),"         /0",(F55/L55-1))</f>
        <v>0.11444291609353519</v>
      </c>
      <c r="N55" s="240">
        <v>24536</v>
      </c>
      <c r="O55" s="238">
        <v>24286</v>
      </c>
      <c r="P55" s="239">
        <v>31</v>
      </c>
      <c r="Q55" s="238">
        <v>0</v>
      </c>
      <c r="R55" s="239">
        <f>SUM(N55:Q55)</f>
        <v>48853</v>
      </c>
      <c r="S55" s="241">
        <f>R55/$R$9</f>
        <v>0.0060926553029721974</v>
      </c>
      <c r="T55" s="240">
        <v>21238</v>
      </c>
      <c r="U55" s="238">
        <v>21330</v>
      </c>
      <c r="V55" s="239">
        <v>46</v>
      </c>
      <c r="W55" s="238"/>
      <c r="X55" s="222">
        <f>SUM(T55:W55)</f>
        <v>42614</v>
      </c>
      <c r="Y55" s="237">
        <f>IF(ISERROR(R55/X55-1),"         /0",(R55/X55-1))</f>
        <v>0.14640728399117653</v>
      </c>
    </row>
    <row r="56" spans="1:25" ht="19.5" customHeight="1">
      <c r="A56" s="243" t="s">
        <v>305</v>
      </c>
      <c r="B56" s="240">
        <v>796</v>
      </c>
      <c r="C56" s="238">
        <v>1949</v>
      </c>
      <c r="D56" s="239">
        <v>9</v>
      </c>
      <c r="E56" s="238">
        <v>0</v>
      </c>
      <c r="F56" s="239">
        <f t="shared" si="8"/>
        <v>2754</v>
      </c>
      <c r="G56" s="241">
        <f t="shared" si="9"/>
        <v>0.0036006448213601653</v>
      </c>
      <c r="H56" s="240">
        <v>781</v>
      </c>
      <c r="I56" s="238">
        <v>1869</v>
      </c>
      <c r="J56" s="239"/>
      <c r="K56" s="238"/>
      <c r="L56" s="239">
        <f t="shared" si="10"/>
        <v>2650</v>
      </c>
      <c r="M56" s="242">
        <f t="shared" si="11"/>
        <v>0.03924528301886787</v>
      </c>
      <c r="N56" s="240">
        <v>12237</v>
      </c>
      <c r="O56" s="238">
        <v>13150</v>
      </c>
      <c r="P56" s="239">
        <v>44</v>
      </c>
      <c r="Q56" s="238">
        <v>17</v>
      </c>
      <c r="R56" s="239">
        <f t="shared" si="12"/>
        <v>25448</v>
      </c>
      <c r="S56" s="241">
        <f t="shared" si="13"/>
        <v>0.003173723049762276</v>
      </c>
      <c r="T56" s="240">
        <v>10521</v>
      </c>
      <c r="U56" s="238">
        <v>12716</v>
      </c>
      <c r="V56" s="239">
        <v>13</v>
      </c>
      <c r="W56" s="238">
        <v>23</v>
      </c>
      <c r="X56" s="222">
        <f t="shared" si="14"/>
        <v>23273</v>
      </c>
      <c r="Y56" s="237">
        <f t="shared" si="15"/>
        <v>0.0934559360632492</v>
      </c>
    </row>
    <row r="57" spans="1:25" ht="19.5" customHeight="1">
      <c r="A57" s="243" t="s">
        <v>306</v>
      </c>
      <c r="B57" s="240">
        <v>430</v>
      </c>
      <c r="C57" s="238">
        <v>458</v>
      </c>
      <c r="D57" s="239">
        <v>8</v>
      </c>
      <c r="E57" s="238">
        <v>0</v>
      </c>
      <c r="F57" s="239">
        <f t="shared" si="8"/>
        <v>896</v>
      </c>
      <c r="G57" s="241">
        <f t="shared" si="9"/>
        <v>0.0011714516194403443</v>
      </c>
      <c r="H57" s="240">
        <v>402</v>
      </c>
      <c r="I57" s="238">
        <v>357</v>
      </c>
      <c r="J57" s="239"/>
      <c r="K57" s="238">
        <v>1</v>
      </c>
      <c r="L57" s="239">
        <f t="shared" si="10"/>
        <v>760</v>
      </c>
      <c r="M57" s="242">
        <f t="shared" si="11"/>
        <v>0.17894736842105252</v>
      </c>
      <c r="N57" s="240">
        <v>5198</v>
      </c>
      <c r="O57" s="238">
        <v>4535</v>
      </c>
      <c r="P57" s="239">
        <v>24</v>
      </c>
      <c r="Q57" s="238">
        <v>3</v>
      </c>
      <c r="R57" s="239">
        <f t="shared" si="12"/>
        <v>9760</v>
      </c>
      <c r="S57" s="241">
        <f t="shared" si="13"/>
        <v>0.0012172090917038595</v>
      </c>
      <c r="T57" s="240">
        <v>3819</v>
      </c>
      <c r="U57" s="238">
        <v>3672</v>
      </c>
      <c r="V57" s="239">
        <v>17</v>
      </c>
      <c r="W57" s="238">
        <v>2</v>
      </c>
      <c r="X57" s="222">
        <f t="shared" si="14"/>
        <v>7510</v>
      </c>
      <c r="Y57" s="237">
        <f t="shared" si="15"/>
        <v>0.2996005326231692</v>
      </c>
    </row>
    <row r="58" spans="1:25" ht="19.5" customHeight="1">
      <c r="A58" s="243" t="s">
        <v>307</v>
      </c>
      <c r="B58" s="240">
        <v>288</v>
      </c>
      <c r="C58" s="238">
        <v>379</v>
      </c>
      <c r="D58" s="239">
        <v>0</v>
      </c>
      <c r="E58" s="238">
        <v>0</v>
      </c>
      <c r="F58" s="239">
        <f t="shared" si="8"/>
        <v>667</v>
      </c>
      <c r="G58" s="241">
        <f t="shared" si="9"/>
        <v>0.0008720515961682027</v>
      </c>
      <c r="H58" s="240">
        <v>252</v>
      </c>
      <c r="I58" s="238">
        <v>413</v>
      </c>
      <c r="J58" s="239"/>
      <c r="K58" s="238"/>
      <c r="L58" s="239">
        <f t="shared" si="10"/>
        <v>665</v>
      </c>
      <c r="M58" s="242">
        <f t="shared" si="11"/>
        <v>0.003007518796992459</v>
      </c>
      <c r="N58" s="240">
        <v>4556</v>
      </c>
      <c r="O58" s="238">
        <v>3585</v>
      </c>
      <c r="P58" s="239">
        <v>2</v>
      </c>
      <c r="Q58" s="238"/>
      <c r="R58" s="239">
        <f t="shared" si="12"/>
        <v>8143</v>
      </c>
      <c r="S58" s="241">
        <f t="shared" si="13"/>
        <v>0.0010155464788672672</v>
      </c>
      <c r="T58" s="240">
        <v>3938</v>
      </c>
      <c r="U58" s="238">
        <v>2949</v>
      </c>
      <c r="V58" s="239">
        <v>3</v>
      </c>
      <c r="W58" s="238"/>
      <c r="X58" s="222">
        <f t="shared" si="14"/>
        <v>6890</v>
      </c>
      <c r="Y58" s="237">
        <f t="shared" si="15"/>
        <v>0.18185776487663285</v>
      </c>
    </row>
    <row r="59" spans="1:25" ht="19.5" customHeight="1">
      <c r="A59" s="243" t="s">
        <v>308</v>
      </c>
      <c r="B59" s="240">
        <v>264</v>
      </c>
      <c r="C59" s="238">
        <v>378</v>
      </c>
      <c r="D59" s="239">
        <v>1</v>
      </c>
      <c r="E59" s="238">
        <v>0</v>
      </c>
      <c r="F59" s="239">
        <f t="shared" si="8"/>
        <v>643</v>
      </c>
      <c r="G59" s="241">
        <f t="shared" si="9"/>
        <v>0.0008406734277903363</v>
      </c>
      <c r="H59" s="240">
        <v>210</v>
      </c>
      <c r="I59" s="238">
        <v>313</v>
      </c>
      <c r="J59" s="239"/>
      <c r="K59" s="238"/>
      <c r="L59" s="239">
        <f t="shared" si="10"/>
        <v>523</v>
      </c>
      <c r="M59" s="242">
        <f t="shared" si="11"/>
        <v>0.22944550669216057</v>
      </c>
      <c r="N59" s="240">
        <v>4230</v>
      </c>
      <c r="O59" s="238">
        <v>4498</v>
      </c>
      <c r="P59" s="239">
        <v>24</v>
      </c>
      <c r="Q59" s="238">
        <v>15</v>
      </c>
      <c r="R59" s="239">
        <f t="shared" si="12"/>
        <v>8767</v>
      </c>
      <c r="S59" s="241">
        <f t="shared" si="13"/>
        <v>0.0010933680437466944</v>
      </c>
      <c r="T59" s="240">
        <v>3235</v>
      </c>
      <c r="U59" s="238">
        <v>3488</v>
      </c>
      <c r="V59" s="239">
        <v>7</v>
      </c>
      <c r="W59" s="238">
        <v>1</v>
      </c>
      <c r="X59" s="222">
        <f t="shared" si="14"/>
        <v>6731</v>
      </c>
      <c r="Y59" s="237">
        <f t="shared" si="15"/>
        <v>0.3024810577923043</v>
      </c>
    </row>
    <row r="60" spans="1:25" ht="19.5" customHeight="1" thickBot="1">
      <c r="A60" s="243" t="s">
        <v>263</v>
      </c>
      <c r="B60" s="240">
        <v>2210</v>
      </c>
      <c r="C60" s="238">
        <v>2114</v>
      </c>
      <c r="D60" s="239">
        <v>12</v>
      </c>
      <c r="E60" s="238">
        <v>8</v>
      </c>
      <c r="F60" s="239">
        <f t="shared" si="8"/>
        <v>4344</v>
      </c>
      <c r="G60" s="241">
        <f t="shared" si="9"/>
        <v>0.005679448476393812</v>
      </c>
      <c r="H60" s="240">
        <v>2083</v>
      </c>
      <c r="I60" s="238">
        <v>2372</v>
      </c>
      <c r="J60" s="239"/>
      <c r="K60" s="238"/>
      <c r="L60" s="239">
        <f t="shared" si="10"/>
        <v>4455</v>
      </c>
      <c r="M60" s="242">
        <f t="shared" si="11"/>
        <v>-0.02491582491582489</v>
      </c>
      <c r="N60" s="240">
        <v>32769</v>
      </c>
      <c r="O60" s="238">
        <v>20493</v>
      </c>
      <c r="P60" s="239">
        <v>65</v>
      </c>
      <c r="Q60" s="238">
        <v>33</v>
      </c>
      <c r="R60" s="239">
        <f t="shared" si="12"/>
        <v>53360</v>
      </c>
      <c r="S60" s="241">
        <f t="shared" si="13"/>
        <v>0.006654741509561264</v>
      </c>
      <c r="T60" s="240">
        <v>29382</v>
      </c>
      <c r="U60" s="238">
        <v>17486</v>
      </c>
      <c r="V60" s="239">
        <v>86</v>
      </c>
      <c r="W60" s="238">
        <v>276</v>
      </c>
      <c r="X60" s="222">
        <f t="shared" si="14"/>
        <v>47230</v>
      </c>
      <c r="Y60" s="237">
        <f t="shared" si="15"/>
        <v>0.1297903874655939</v>
      </c>
    </row>
    <row r="61" spans="1:25" s="229" customFormat="1" ht="19.5" customHeight="1">
      <c r="A61" s="236" t="s">
        <v>57</v>
      </c>
      <c r="B61" s="233">
        <f>SUM(B62:B73)</f>
        <v>96346</v>
      </c>
      <c r="C61" s="232">
        <f>SUM(C62:C73)</f>
        <v>95006</v>
      </c>
      <c r="D61" s="231">
        <f>SUM(D62:D73)</f>
        <v>3593</v>
      </c>
      <c r="E61" s="232">
        <f>SUM(E62:E73)</f>
        <v>3816</v>
      </c>
      <c r="F61" s="231">
        <f t="shared" si="8"/>
        <v>198761</v>
      </c>
      <c r="G61" s="234">
        <f t="shared" si="9"/>
        <v>0.2598648385397123</v>
      </c>
      <c r="H61" s="233">
        <f>SUM(H62:H73)</f>
        <v>79684</v>
      </c>
      <c r="I61" s="232">
        <f>SUM(I62:I73)</f>
        <v>76796</v>
      </c>
      <c r="J61" s="231">
        <f>SUM(J62:J73)</f>
        <v>3550</v>
      </c>
      <c r="K61" s="232">
        <f>SUM(K62:K73)</f>
        <v>3254</v>
      </c>
      <c r="L61" s="231">
        <f t="shared" si="10"/>
        <v>163284</v>
      </c>
      <c r="M61" s="235">
        <f t="shared" si="11"/>
        <v>0.21727174738492439</v>
      </c>
      <c r="N61" s="233">
        <f>SUM(N62:N73)</f>
        <v>963895</v>
      </c>
      <c r="O61" s="232">
        <f>SUM(O62:O73)</f>
        <v>935852</v>
      </c>
      <c r="P61" s="231">
        <f>SUM(P62:P73)</f>
        <v>41269</v>
      </c>
      <c r="Q61" s="232">
        <f>SUM(Q62:Q73)</f>
        <v>42040</v>
      </c>
      <c r="R61" s="231">
        <f t="shared" si="12"/>
        <v>1983056</v>
      </c>
      <c r="S61" s="234">
        <f t="shared" si="13"/>
        <v>0.24731493776207877</v>
      </c>
      <c r="T61" s="233">
        <f>SUM(T62:T73)</f>
        <v>881655</v>
      </c>
      <c r="U61" s="232">
        <f>SUM(U62:U73)</f>
        <v>846376</v>
      </c>
      <c r="V61" s="231">
        <f>SUM(V62:V73)</f>
        <v>16987</v>
      </c>
      <c r="W61" s="232">
        <f>SUM(W62:W73)</f>
        <v>16124</v>
      </c>
      <c r="X61" s="231">
        <f t="shared" si="14"/>
        <v>1761142</v>
      </c>
      <c r="Y61" s="230">
        <f t="shared" si="15"/>
        <v>0.12600573945769278</v>
      </c>
    </row>
    <row r="62" spans="1:25" s="213" customFormat="1" ht="19.5" customHeight="1">
      <c r="A62" s="228" t="s">
        <v>309</v>
      </c>
      <c r="B62" s="226">
        <v>22505</v>
      </c>
      <c r="C62" s="223">
        <v>20646</v>
      </c>
      <c r="D62" s="222">
        <v>1539</v>
      </c>
      <c r="E62" s="223">
        <v>1647</v>
      </c>
      <c r="F62" s="222">
        <f t="shared" si="8"/>
        <v>46337</v>
      </c>
      <c r="G62" s="225">
        <f t="shared" si="9"/>
        <v>0.06058209117188307</v>
      </c>
      <c r="H62" s="226">
        <v>21290</v>
      </c>
      <c r="I62" s="223">
        <v>19944</v>
      </c>
      <c r="J62" s="222">
        <v>1612</v>
      </c>
      <c r="K62" s="223">
        <v>1447</v>
      </c>
      <c r="L62" s="222">
        <f t="shared" si="10"/>
        <v>44293</v>
      </c>
      <c r="M62" s="227">
        <f t="shared" si="11"/>
        <v>0.04614724674327775</v>
      </c>
      <c r="N62" s="226">
        <v>230771</v>
      </c>
      <c r="O62" s="223">
        <v>223223</v>
      </c>
      <c r="P62" s="222">
        <v>16939</v>
      </c>
      <c r="Q62" s="223">
        <v>17063</v>
      </c>
      <c r="R62" s="222">
        <f t="shared" si="12"/>
        <v>487996</v>
      </c>
      <c r="S62" s="225">
        <f t="shared" si="13"/>
        <v>0.060859955729007854</v>
      </c>
      <c r="T62" s="224">
        <v>226500</v>
      </c>
      <c r="U62" s="223">
        <v>222245</v>
      </c>
      <c r="V62" s="222">
        <v>5103</v>
      </c>
      <c r="W62" s="223">
        <v>4815</v>
      </c>
      <c r="X62" s="222">
        <f t="shared" si="14"/>
        <v>458663</v>
      </c>
      <c r="Y62" s="221">
        <f t="shared" si="15"/>
        <v>0.06395327288226871</v>
      </c>
    </row>
    <row r="63" spans="1:25" s="213" customFormat="1" ht="19.5" customHeight="1">
      <c r="A63" s="228" t="s">
        <v>310</v>
      </c>
      <c r="B63" s="226">
        <v>15058</v>
      </c>
      <c r="C63" s="223">
        <v>16907</v>
      </c>
      <c r="D63" s="222">
        <v>0</v>
      </c>
      <c r="E63" s="223">
        <v>0</v>
      </c>
      <c r="F63" s="222">
        <f t="shared" si="8"/>
        <v>31965</v>
      </c>
      <c r="G63" s="225">
        <f t="shared" si="9"/>
        <v>0.041791798008270764</v>
      </c>
      <c r="H63" s="226">
        <v>9765</v>
      </c>
      <c r="I63" s="223">
        <v>10490</v>
      </c>
      <c r="J63" s="222"/>
      <c r="K63" s="223"/>
      <c r="L63" s="222">
        <f t="shared" si="10"/>
        <v>20255</v>
      </c>
      <c r="M63" s="227">
        <f t="shared" si="11"/>
        <v>0.5781288570723278</v>
      </c>
      <c r="N63" s="226">
        <v>133495</v>
      </c>
      <c r="O63" s="223">
        <v>149614</v>
      </c>
      <c r="P63" s="222"/>
      <c r="Q63" s="223"/>
      <c r="R63" s="222">
        <f t="shared" si="12"/>
        <v>283109</v>
      </c>
      <c r="S63" s="225">
        <f t="shared" si="13"/>
        <v>0.035307668928605325</v>
      </c>
      <c r="T63" s="224">
        <v>107790</v>
      </c>
      <c r="U63" s="223">
        <v>115793</v>
      </c>
      <c r="V63" s="222"/>
      <c r="W63" s="223"/>
      <c r="X63" s="222">
        <f t="shared" si="14"/>
        <v>223583</v>
      </c>
      <c r="Y63" s="221">
        <f t="shared" si="15"/>
        <v>0.2662366995701819</v>
      </c>
    </row>
    <row r="64" spans="1:25" s="213" customFormat="1" ht="19.5" customHeight="1">
      <c r="A64" s="228" t="s">
        <v>311</v>
      </c>
      <c r="B64" s="226">
        <v>11877</v>
      </c>
      <c r="C64" s="223">
        <v>12823</v>
      </c>
      <c r="D64" s="222">
        <v>693</v>
      </c>
      <c r="E64" s="223">
        <v>836</v>
      </c>
      <c r="F64" s="222">
        <f t="shared" si="8"/>
        <v>26229</v>
      </c>
      <c r="G64" s="225">
        <f t="shared" si="9"/>
        <v>0.034292415765960704</v>
      </c>
      <c r="H64" s="226">
        <v>11684</v>
      </c>
      <c r="I64" s="223">
        <v>11733</v>
      </c>
      <c r="J64" s="222">
        <v>598</v>
      </c>
      <c r="K64" s="223">
        <v>452</v>
      </c>
      <c r="L64" s="222">
        <f t="shared" si="10"/>
        <v>24467</v>
      </c>
      <c r="M64" s="227">
        <f t="shared" si="11"/>
        <v>0.07201536763804306</v>
      </c>
      <c r="N64" s="226">
        <v>128310</v>
      </c>
      <c r="O64" s="223">
        <v>130119</v>
      </c>
      <c r="P64" s="222">
        <v>6900</v>
      </c>
      <c r="Q64" s="223">
        <v>7035</v>
      </c>
      <c r="R64" s="222">
        <f t="shared" si="12"/>
        <v>272364</v>
      </c>
      <c r="S64" s="225">
        <f t="shared" si="13"/>
        <v>0.03396761650131455</v>
      </c>
      <c r="T64" s="224">
        <v>119411</v>
      </c>
      <c r="U64" s="223">
        <v>116696</v>
      </c>
      <c r="V64" s="222">
        <v>613</v>
      </c>
      <c r="W64" s="223">
        <v>457</v>
      </c>
      <c r="X64" s="222">
        <f t="shared" si="14"/>
        <v>237177</v>
      </c>
      <c r="Y64" s="221">
        <f t="shared" si="15"/>
        <v>0.1483575557495036</v>
      </c>
    </row>
    <row r="65" spans="1:25" s="213" customFormat="1" ht="19.5" customHeight="1">
      <c r="A65" s="228" t="s">
        <v>312</v>
      </c>
      <c r="B65" s="226">
        <v>7451</v>
      </c>
      <c r="C65" s="223">
        <v>7379</v>
      </c>
      <c r="D65" s="222">
        <v>813</v>
      </c>
      <c r="E65" s="223">
        <v>792</v>
      </c>
      <c r="F65" s="222">
        <f t="shared" si="8"/>
        <v>16435</v>
      </c>
      <c r="G65" s="225">
        <f t="shared" si="9"/>
        <v>0.021487508220426402</v>
      </c>
      <c r="H65" s="226">
        <v>6660</v>
      </c>
      <c r="I65" s="223">
        <v>6661</v>
      </c>
      <c r="J65" s="222">
        <v>857</v>
      </c>
      <c r="K65" s="223">
        <v>717</v>
      </c>
      <c r="L65" s="222">
        <f t="shared" si="10"/>
        <v>14895</v>
      </c>
      <c r="M65" s="227">
        <f t="shared" si="11"/>
        <v>0.10339039946290707</v>
      </c>
      <c r="N65" s="226">
        <v>91117</v>
      </c>
      <c r="O65" s="223">
        <v>83014</v>
      </c>
      <c r="P65" s="222">
        <v>7719</v>
      </c>
      <c r="Q65" s="223">
        <v>7647</v>
      </c>
      <c r="R65" s="222">
        <f t="shared" si="12"/>
        <v>189497</v>
      </c>
      <c r="S65" s="225">
        <f t="shared" si="13"/>
        <v>0.023632937628135887</v>
      </c>
      <c r="T65" s="224">
        <v>91177</v>
      </c>
      <c r="U65" s="223">
        <v>82399</v>
      </c>
      <c r="V65" s="222">
        <v>878</v>
      </c>
      <c r="W65" s="223">
        <v>731</v>
      </c>
      <c r="X65" s="222">
        <f t="shared" si="14"/>
        <v>175185</v>
      </c>
      <c r="Y65" s="221">
        <f t="shared" si="15"/>
        <v>0.0816964922795902</v>
      </c>
    </row>
    <row r="66" spans="1:25" s="213" customFormat="1" ht="19.5" customHeight="1">
      <c r="A66" s="228" t="s">
        <v>313</v>
      </c>
      <c r="B66" s="226">
        <v>4321</v>
      </c>
      <c r="C66" s="223">
        <v>4638</v>
      </c>
      <c r="D66" s="222">
        <v>101</v>
      </c>
      <c r="E66" s="223">
        <v>101</v>
      </c>
      <c r="F66" s="222">
        <f t="shared" si="8"/>
        <v>9161</v>
      </c>
      <c r="G66" s="225">
        <f t="shared" si="9"/>
        <v>0.011977308354568074</v>
      </c>
      <c r="H66" s="226">
        <v>2660</v>
      </c>
      <c r="I66" s="223">
        <v>3196</v>
      </c>
      <c r="J66" s="222"/>
      <c r="K66" s="223"/>
      <c r="L66" s="222">
        <f t="shared" si="10"/>
        <v>5856</v>
      </c>
      <c r="M66" s="227">
        <f t="shared" si="11"/>
        <v>0.5643784153005464</v>
      </c>
      <c r="N66" s="226">
        <v>37695</v>
      </c>
      <c r="O66" s="223">
        <v>39589</v>
      </c>
      <c r="P66" s="222">
        <v>101</v>
      </c>
      <c r="Q66" s="223">
        <v>101</v>
      </c>
      <c r="R66" s="222">
        <f t="shared" si="12"/>
        <v>77486</v>
      </c>
      <c r="S66" s="225">
        <f t="shared" si="13"/>
        <v>0.009663592590139884</v>
      </c>
      <c r="T66" s="224">
        <v>36837</v>
      </c>
      <c r="U66" s="223">
        <v>38148</v>
      </c>
      <c r="V66" s="222">
        <v>7</v>
      </c>
      <c r="W66" s="223">
        <v>60</v>
      </c>
      <c r="X66" s="222">
        <f t="shared" si="14"/>
        <v>75052</v>
      </c>
      <c r="Y66" s="221">
        <f t="shared" si="15"/>
        <v>0.0324308479454245</v>
      </c>
    </row>
    <row r="67" spans="1:25" s="213" customFormat="1" ht="19.5" customHeight="1">
      <c r="A67" s="228" t="s">
        <v>314</v>
      </c>
      <c r="B67" s="226">
        <v>4146</v>
      </c>
      <c r="C67" s="223">
        <v>4049</v>
      </c>
      <c r="D67" s="222">
        <v>3</v>
      </c>
      <c r="E67" s="223">
        <v>0</v>
      </c>
      <c r="F67" s="222">
        <f>SUM(B67:E67)</f>
        <v>8198</v>
      </c>
      <c r="G67" s="225">
        <f>F67/$F$9</f>
        <v>0.010718259348406185</v>
      </c>
      <c r="H67" s="226">
        <v>4252</v>
      </c>
      <c r="I67" s="223">
        <v>3929</v>
      </c>
      <c r="J67" s="222"/>
      <c r="K67" s="223"/>
      <c r="L67" s="222">
        <f>SUM(H67:K67)</f>
        <v>8181</v>
      </c>
      <c r="M67" s="227">
        <f>IF(ISERROR(F67/L67-1),"         /0",(F67/L67-1))</f>
        <v>0.0020779855763353172</v>
      </c>
      <c r="N67" s="226">
        <v>45515</v>
      </c>
      <c r="O67" s="223">
        <v>41666</v>
      </c>
      <c r="P67" s="222">
        <v>24</v>
      </c>
      <c r="Q67" s="223">
        <v>5</v>
      </c>
      <c r="R67" s="222">
        <f>SUM(N67:Q67)</f>
        <v>87210</v>
      </c>
      <c r="S67" s="225">
        <f>R67/$R$9</f>
        <v>0.010876311976177621</v>
      </c>
      <c r="T67" s="224">
        <v>42049</v>
      </c>
      <c r="U67" s="223">
        <v>42122</v>
      </c>
      <c r="V67" s="222">
        <v>17</v>
      </c>
      <c r="W67" s="223">
        <v>7</v>
      </c>
      <c r="X67" s="222">
        <f>SUM(T67:W67)</f>
        <v>84195</v>
      </c>
      <c r="Y67" s="221">
        <f>IF(ISERROR(R67/X67-1),"         /0",(R67/X67-1))</f>
        <v>0.035809727418492754</v>
      </c>
    </row>
    <row r="68" spans="1:25" s="213" customFormat="1" ht="19.5" customHeight="1">
      <c r="A68" s="228" t="s">
        <v>315</v>
      </c>
      <c r="B68" s="226">
        <v>3995</v>
      </c>
      <c r="C68" s="223">
        <v>3810</v>
      </c>
      <c r="D68" s="222">
        <v>0</v>
      </c>
      <c r="E68" s="223">
        <v>0</v>
      </c>
      <c r="F68" s="222">
        <f t="shared" si="8"/>
        <v>7805</v>
      </c>
      <c r="G68" s="225">
        <f>F68/$F$9</f>
        <v>0.010204441841218624</v>
      </c>
      <c r="H68" s="226">
        <v>3592</v>
      </c>
      <c r="I68" s="223">
        <v>3277</v>
      </c>
      <c r="J68" s="222"/>
      <c r="K68" s="223"/>
      <c r="L68" s="222">
        <f>SUM(H68:K68)</f>
        <v>6869</v>
      </c>
      <c r="M68" s="227">
        <f>IF(ISERROR(F68/L68-1),"         /0",(F68/L68-1))</f>
        <v>0.1362643761828506</v>
      </c>
      <c r="N68" s="226">
        <v>45364</v>
      </c>
      <c r="O68" s="223">
        <v>41710</v>
      </c>
      <c r="P68" s="222">
        <v>19</v>
      </c>
      <c r="Q68" s="223">
        <v>7</v>
      </c>
      <c r="R68" s="222">
        <f>SUM(N68:Q68)</f>
        <v>87100</v>
      </c>
      <c r="S68" s="225">
        <f>R68/$R$9</f>
        <v>0.010862593431086698</v>
      </c>
      <c r="T68" s="224">
        <v>43015</v>
      </c>
      <c r="U68" s="223">
        <v>38969</v>
      </c>
      <c r="V68" s="222">
        <v>3</v>
      </c>
      <c r="W68" s="223">
        <v>3</v>
      </c>
      <c r="X68" s="222">
        <f>SUM(T68:W68)</f>
        <v>81990</v>
      </c>
      <c r="Y68" s="221">
        <f>IF(ISERROR(R68/X68-1),"         /0",(R68/X68-1))</f>
        <v>0.062324673740700165</v>
      </c>
    </row>
    <row r="69" spans="1:25" s="213" customFormat="1" ht="19.5" customHeight="1">
      <c r="A69" s="228" t="s">
        <v>316</v>
      </c>
      <c r="B69" s="226">
        <v>1514</v>
      </c>
      <c r="C69" s="223">
        <v>2231</v>
      </c>
      <c r="D69" s="222">
        <v>0</v>
      </c>
      <c r="E69" s="223">
        <v>0</v>
      </c>
      <c r="F69" s="222">
        <f t="shared" si="8"/>
        <v>3745</v>
      </c>
      <c r="G69" s="225">
        <f t="shared" si="9"/>
        <v>0.0048963016906295636</v>
      </c>
      <c r="H69" s="226">
        <v>1142</v>
      </c>
      <c r="I69" s="223">
        <v>1301</v>
      </c>
      <c r="J69" s="222"/>
      <c r="K69" s="223"/>
      <c r="L69" s="222">
        <f t="shared" si="10"/>
        <v>2443</v>
      </c>
      <c r="M69" s="227">
        <f t="shared" si="11"/>
        <v>0.5329512893982808</v>
      </c>
      <c r="N69" s="226">
        <v>15223</v>
      </c>
      <c r="O69" s="223">
        <v>21353</v>
      </c>
      <c r="P69" s="222"/>
      <c r="Q69" s="223"/>
      <c r="R69" s="222">
        <f t="shared" si="12"/>
        <v>36576</v>
      </c>
      <c r="S69" s="225">
        <f t="shared" si="13"/>
        <v>0.004561540956778726</v>
      </c>
      <c r="T69" s="224">
        <v>11743</v>
      </c>
      <c r="U69" s="223">
        <v>12084</v>
      </c>
      <c r="V69" s="222"/>
      <c r="W69" s="223"/>
      <c r="X69" s="222">
        <f t="shared" si="14"/>
        <v>23827</v>
      </c>
      <c r="Y69" s="221">
        <f t="shared" si="15"/>
        <v>0.5350652620976204</v>
      </c>
    </row>
    <row r="70" spans="1:25" s="213" customFormat="1" ht="19.5" customHeight="1">
      <c r="A70" s="228" t="s">
        <v>317</v>
      </c>
      <c r="B70" s="226">
        <v>1793</v>
      </c>
      <c r="C70" s="223">
        <v>1457</v>
      </c>
      <c r="D70" s="222">
        <v>160</v>
      </c>
      <c r="E70" s="223">
        <v>164</v>
      </c>
      <c r="F70" s="222">
        <f t="shared" si="8"/>
        <v>3574</v>
      </c>
      <c r="G70" s="225">
        <f t="shared" si="9"/>
        <v>0.0046727322409372656</v>
      </c>
      <c r="H70" s="226">
        <v>1758</v>
      </c>
      <c r="I70" s="223">
        <v>1481</v>
      </c>
      <c r="J70" s="222"/>
      <c r="K70" s="223"/>
      <c r="L70" s="222">
        <f t="shared" si="10"/>
        <v>3239</v>
      </c>
      <c r="M70" s="227">
        <f t="shared" si="11"/>
        <v>0.10342698363692504</v>
      </c>
      <c r="N70" s="226">
        <v>16969</v>
      </c>
      <c r="O70" s="223">
        <v>15657</v>
      </c>
      <c r="P70" s="222">
        <v>162</v>
      </c>
      <c r="Q70" s="223">
        <v>167</v>
      </c>
      <c r="R70" s="222">
        <f t="shared" si="12"/>
        <v>32955</v>
      </c>
      <c r="S70" s="225">
        <f t="shared" si="13"/>
        <v>0.004109951395194743</v>
      </c>
      <c r="T70" s="224">
        <v>16479</v>
      </c>
      <c r="U70" s="223">
        <v>15214</v>
      </c>
      <c r="V70" s="222">
        <v>1</v>
      </c>
      <c r="W70" s="223">
        <v>8</v>
      </c>
      <c r="X70" s="222">
        <f t="shared" si="14"/>
        <v>31702</v>
      </c>
      <c r="Y70" s="221">
        <f t="shared" si="15"/>
        <v>0.039524320232162014</v>
      </c>
    </row>
    <row r="71" spans="1:25" s="213" customFormat="1" ht="19.5" customHeight="1">
      <c r="A71" s="228" t="s">
        <v>318</v>
      </c>
      <c r="B71" s="226">
        <v>2021</v>
      </c>
      <c r="C71" s="223">
        <v>1301</v>
      </c>
      <c r="D71" s="222">
        <v>0</v>
      </c>
      <c r="E71" s="223">
        <v>0</v>
      </c>
      <c r="F71" s="222">
        <f t="shared" si="8"/>
        <v>3322</v>
      </c>
      <c r="G71" s="225">
        <f t="shared" si="9"/>
        <v>0.004343261472969669</v>
      </c>
      <c r="H71" s="226">
        <v>2223</v>
      </c>
      <c r="I71" s="223">
        <v>1629</v>
      </c>
      <c r="J71" s="222"/>
      <c r="K71" s="223"/>
      <c r="L71" s="222">
        <f t="shared" si="10"/>
        <v>3852</v>
      </c>
      <c r="M71" s="227">
        <f t="shared" si="11"/>
        <v>-0.1375908618899273</v>
      </c>
      <c r="N71" s="226">
        <v>21117</v>
      </c>
      <c r="O71" s="223">
        <v>14869</v>
      </c>
      <c r="P71" s="222">
        <v>6</v>
      </c>
      <c r="Q71" s="223"/>
      <c r="R71" s="222">
        <f t="shared" si="12"/>
        <v>35992</v>
      </c>
      <c r="S71" s="225">
        <f t="shared" si="13"/>
        <v>0.0044887079537505445</v>
      </c>
      <c r="T71" s="224">
        <v>24657</v>
      </c>
      <c r="U71" s="223">
        <v>19320</v>
      </c>
      <c r="V71" s="222">
        <v>1</v>
      </c>
      <c r="W71" s="223"/>
      <c r="X71" s="222">
        <f t="shared" si="14"/>
        <v>43978</v>
      </c>
      <c r="Y71" s="221">
        <f t="shared" si="15"/>
        <v>-0.18159079539769885</v>
      </c>
    </row>
    <row r="72" spans="1:25" s="213" customFormat="1" ht="19.5" customHeight="1">
      <c r="A72" s="228" t="s">
        <v>319</v>
      </c>
      <c r="B72" s="226">
        <v>1119</v>
      </c>
      <c r="C72" s="223">
        <v>974</v>
      </c>
      <c r="D72" s="222">
        <v>0</v>
      </c>
      <c r="E72" s="223">
        <v>0</v>
      </c>
      <c r="F72" s="222">
        <f t="shared" si="8"/>
        <v>2093</v>
      </c>
      <c r="G72" s="225">
        <f t="shared" si="9"/>
        <v>0.0027364377672864293</v>
      </c>
      <c r="H72" s="226">
        <v>418</v>
      </c>
      <c r="I72" s="223">
        <v>406</v>
      </c>
      <c r="J72" s="222"/>
      <c r="K72" s="223">
        <v>82</v>
      </c>
      <c r="L72" s="222">
        <f t="shared" si="10"/>
        <v>906</v>
      </c>
      <c r="M72" s="227">
        <f t="shared" si="11"/>
        <v>1.3101545253863134</v>
      </c>
      <c r="N72" s="226">
        <v>10119</v>
      </c>
      <c r="O72" s="223">
        <v>11167</v>
      </c>
      <c r="P72" s="222">
        <v>1044</v>
      </c>
      <c r="Q72" s="223">
        <v>1185</v>
      </c>
      <c r="R72" s="222">
        <f t="shared" si="12"/>
        <v>23515</v>
      </c>
      <c r="S72" s="225">
        <f t="shared" si="13"/>
        <v>0.0029326507983008458</v>
      </c>
      <c r="T72" s="224">
        <v>7004</v>
      </c>
      <c r="U72" s="223">
        <v>7567</v>
      </c>
      <c r="V72" s="222">
        <v>1947</v>
      </c>
      <c r="W72" s="223">
        <v>2387</v>
      </c>
      <c r="X72" s="222">
        <f t="shared" si="14"/>
        <v>18905</v>
      </c>
      <c r="Y72" s="221">
        <f t="shared" si="15"/>
        <v>0.24385083311293299</v>
      </c>
    </row>
    <row r="73" spans="1:25" s="213" customFormat="1" ht="19.5" customHeight="1" thickBot="1">
      <c r="A73" s="228" t="s">
        <v>263</v>
      </c>
      <c r="B73" s="226">
        <v>20546</v>
      </c>
      <c r="C73" s="223">
        <v>18791</v>
      </c>
      <c r="D73" s="222">
        <v>284</v>
      </c>
      <c r="E73" s="223">
        <v>276</v>
      </c>
      <c r="F73" s="222">
        <f t="shared" si="8"/>
        <v>39897</v>
      </c>
      <c r="G73" s="225">
        <f t="shared" si="9"/>
        <v>0.0521622826571556</v>
      </c>
      <c r="H73" s="226">
        <v>14240</v>
      </c>
      <c r="I73" s="223">
        <v>12749</v>
      </c>
      <c r="J73" s="222">
        <v>483</v>
      </c>
      <c r="K73" s="223">
        <v>556</v>
      </c>
      <c r="L73" s="222">
        <f t="shared" si="10"/>
        <v>28028</v>
      </c>
      <c r="M73" s="227">
        <f t="shared" si="11"/>
        <v>0.4234693877551021</v>
      </c>
      <c r="N73" s="226">
        <v>188200</v>
      </c>
      <c r="O73" s="223">
        <v>163871</v>
      </c>
      <c r="P73" s="222">
        <v>8355</v>
      </c>
      <c r="Q73" s="223">
        <v>8830</v>
      </c>
      <c r="R73" s="222">
        <f t="shared" si="12"/>
        <v>369256</v>
      </c>
      <c r="S73" s="225">
        <f t="shared" si="13"/>
        <v>0.0460514098735861</v>
      </c>
      <c r="T73" s="224">
        <v>154993</v>
      </c>
      <c r="U73" s="223">
        <v>135819</v>
      </c>
      <c r="V73" s="222">
        <v>8417</v>
      </c>
      <c r="W73" s="223">
        <v>7656</v>
      </c>
      <c r="X73" s="222">
        <f t="shared" si="14"/>
        <v>306885</v>
      </c>
      <c r="Y73" s="221">
        <f t="shared" si="15"/>
        <v>0.203238998321847</v>
      </c>
    </row>
    <row r="74" spans="1:25" s="229" customFormat="1" ht="19.5" customHeight="1">
      <c r="A74" s="236" t="s">
        <v>56</v>
      </c>
      <c r="B74" s="233">
        <f>SUM(B75:B81)</f>
        <v>7678</v>
      </c>
      <c r="C74" s="232">
        <f>SUM(C75:C81)</f>
        <v>7396</v>
      </c>
      <c r="D74" s="231">
        <f>SUM(D75:D81)</f>
        <v>5</v>
      </c>
      <c r="E74" s="232">
        <f>SUM(E75:E81)</f>
        <v>0</v>
      </c>
      <c r="F74" s="231">
        <f t="shared" si="8"/>
        <v>15079</v>
      </c>
      <c r="G74" s="234">
        <f t="shared" si="9"/>
        <v>0.019714641707076954</v>
      </c>
      <c r="H74" s="233">
        <f>SUM(H75:H81)</f>
        <v>6340</v>
      </c>
      <c r="I74" s="232">
        <f>SUM(I75:I81)</f>
        <v>6212</v>
      </c>
      <c r="J74" s="231">
        <f>SUM(J75:J81)</f>
        <v>194</v>
      </c>
      <c r="K74" s="232">
        <f>SUM(K75:K81)</f>
        <v>188</v>
      </c>
      <c r="L74" s="231">
        <f t="shared" si="10"/>
        <v>12934</v>
      </c>
      <c r="M74" s="235">
        <f t="shared" si="11"/>
        <v>0.16584196690892217</v>
      </c>
      <c r="N74" s="233">
        <f>SUM(N75:N81)</f>
        <v>82236</v>
      </c>
      <c r="O74" s="232">
        <f>SUM(O75:O81)</f>
        <v>81757</v>
      </c>
      <c r="P74" s="231">
        <f>SUM(P75:P81)</f>
        <v>645</v>
      </c>
      <c r="Q74" s="232">
        <f>SUM(Q75:Q81)</f>
        <v>718</v>
      </c>
      <c r="R74" s="231">
        <f t="shared" si="12"/>
        <v>165356</v>
      </c>
      <c r="S74" s="234">
        <f t="shared" si="13"/>
        <v>0.020622215836863054</v>
      </c>
      <c r="T74" s="233">
        <f>SUM(T75:T81)</f>
        <v>68674</v>
      </c>
      <c r="U74" s="232">
        <f>SUM(U75:U81)</f>
        <v>66296</v>
      </c>
      <c r="V74" s="231">
        <f>SUM(V75:V81)</f>
        <v>956</v>
      </c>
      <c r="W74" s="232">
        <f>SUM(W75:W81)</f>
        <v>939</v>
      </c>
      <c r="X74" s="231">
        <f t="shared" si="14"/>
        <v>136865</v>
      </c>
      <c r="Y74" s="230">
        <f t="shared" si="15"/>
        <v>0.20816863332480917</v>
      </c>
    </row>
    <row r="75" spans="1:25" ht="19.5" customHeight="1">
      <c r="A75" s="228" t="s">
        <v>320</v>
      </c>
      <c r="B75" s="226">
        <v>2229</v>
      </c>
      <c r="C75" s="223">
        <v>2106</v>
      </c>
      <c r="D75" s="222">
        <v>0</v>
      </c>
      <c r="E75" s="223">
        <v>0</v>
      </c>
      <c r="F75" s="222">
        <f t="shared" si="8"/>
        <v>4335</v>
      </c>
      <c r="G75" s="225">
        <f t="shared" si="9"/>
        <v>0.005667681663252112</v>
      </c>
      <c r="H75" s="226">
        <v>1148</v>
      </c>
      <c r="I75" s="223">
        <v>1164</v>
      </c>
      <c r="J75" s="222">
        <v>0</v>
      </c>
      <c r="K75" s="223">
        <v>1</v>
      </c>
      <c r="L75" s="222">
        <f t="shared" si="10"/>
        <v>2313</v>
      </c>
      <c r="M75" s="227">
        <f t="shared" si="11"/>
        <v>0.874189364461738</v>
      </c>
      <c r="N75" s="226">
        <v>20184</v>
      </c>
      <c r="O75" s="223">
        <v>21374</v>
      </c>
      <c r="P75" s="222">
        <v>148</v>
      </c>
      <c r="Q75" s="223">
        <v>263</v>
      </c>
      <c r="R75" s="222">
        <f t="shared" si="12"/>
        <v>41969</v>
      </c>
      <c r="S75" s="225">
        <f t="shared" si="13"/>
        <v>0.005234123808372877</v>
      </c>
      <c r="T75" s="224">
        <v>14314</v>
      </c>
      <c r="U75" s="223">
        <v>13414</v>
      </c>
      <c r="V75" s="222">
        <v>252</v>
      </c>
      <c r="W75" s="223">
        <v>291</v>
      </c>
      <c r="X75" s="222">
        <f t="shared" si="14"/>
        <v>28271</v>
      </c>
      <c r="Y75" s="221">
        <f t="shared" si="15"/>
        <v>0.48452477804110217</v>
      </c>
    </row>
    <row r="76" spans="1:25" ht="19.5" customHeight="1">
      <c r="A76" s="228" t="s">
        <v>321</v>
      </c>
      <c r="B76" s="226">
        <v>1511</v>
      </c>
      <c r="C76" s="223">
        <v>1481</v>
      </c>
      <c r="D76" s="222">
        <v>0</v>
      </c>
      <c r="E76" s="223">
        <v>0</v>
      </c>
      <c r="F76" s="222">
        <f t="shared" si="8"/>
        <v>2992</v>
      </c>
      <c r="G76" s="225">
        <f t="shared" si="9"/>
        <v>0.0039118116577740066</v>
      </c>
      <c r="H76" s="226">
        <v>1244</v>
      </c>
      <c r="I76" s="223">
        <v>1139</v>
      </c>
      <c r="J76" s="222">
        <v>75</v>
      </c>
      <c r="K76" s="223">
        <v>76</v>
      </c>
      <c r="L76" s="222">
        <f t="shared" si="10"/>
        <v>2534</v>
      </c>
      <c r="M76" s="227">
        <f t="shared" si="11"/>
        <v>0.180741910023678</v>
      </c>
      <c r="N76" s="226">
        <v>14313</v>
      </c>
      <c r="O76" s="223">
        <v>14558</v>
      </c>
      <c r="P76" s="222">
        <v>348</v>
      </c>
      <c r="Q76" s="223">
        <v>366</v>
      </c>
      <c r="R76" s="222">
        <f t="shared" si="12"/>
        <v>29585</v>
      </c>
      <c r="S76" s="225">
        <f t="shared" si="13"/>
        <v>0.003689665059227324</v>
      </c>
      <c r="T76" s="224">
        <v>12817</v>
      </c>
      <c r="U76" s="223">
        <v>13060</v>
      </c>
      <c r="V76" s="222">
        <v>181</v>
      </c>
      <c r="W76" s="223">
        <v>170</v>
      </c>
      <c r="X76" s="222">
        <f t="shared" si="14"/>
        <v>26228</v>
      </c>
      <c r="Y76" s="221">
        <f t="shared" si="15"/>
        <v>0.12799298459661435</v>
      </c>
    </row>
    <row r="77" spans="1:25" ht="19.5" customHeight="1">
      <c r="A77" s="228" t="s">
        <v>322</v>
      </c>
      <c r="B77" s="226">
        <v>1037</v>
      </c>
      <c r="C77" s="223">
        <v>935</v>
      </c>
      <c r="D77" s="222">
        <v>0</v>
      </c>
      <c r="E77" s="223">
        <v>0</v>
      </c>
      <c r="F77" s="222">
        <f>SUM(B77:E77)</f>
        <v>1972</v>
      </c>
      <c r="G77" s="225">
        <f>F77/$F$9</f>
        <v>0.0025782395017146863</v>
      </c>
      <c r="H77" s="226">
        <v>1191</v>
      </c>
      <c r="I77" s="223">
        <v>1155</v>
      </c>
      <c r="J77" s="222"/>
      <c r="K77" s="223"/>
      <c r="L77" s="222">
        <f>SUM(H77:K77)</f>
        <v>2346</v>
      </c>
      <c r="M77" s="227">
        <f>IF(ISERROR(F77/L77-1),"         /0",(F77/L77-1))</f>
        <v>-0.1594202898550725</v>
      </c>
      <c r="N77" s="226">
        <v>12674</v>
      </c>
      <c r="O77" s="223">
        <v>12508</v>
      </c>
      <c r="P77" s="222">
        <v>18</v>
      </c>
      <c r="Q77" s="223">
        <v>18</v>
      </c>
      <c r="R77" s="222">
        <f>SUM(N77:Q77)</f>
        <v>25218</v>
      </c>
      <c r="S77" s="225">
        <f>R77/$R$9</f>
        <v>0.0031450388191176155</v>
      </c>
      <c r="T77" s="224">
        <v>11316</v>
      </c>
      <c r="U77" s="223">
        <v>11477</v>
      </c>
      <c r="V77" s="222">
        <v>154</v>
      </c>
      <c r="W77" s="223">
        <v>149</v>
      </c>
      <c r="X77" s="222">
        <f>SUM(T77:W77)</f>
        <v>23096</v>
      </c>
      <c r="Y77" s="221">
        <f>IF(ISERROR(R77/X77-1),"         /0",(R77/X77-1))</f>
        <v>0.09187738136473844</v>
      </c>
    </row>
    <row r="78" spans="1:25" ht="19.5" customHeight="1">
      <c r="A78" s="228" t="s">
        <v>323</v>
      </c>
      <c r="B78" s="226">
        <v>515</v>
      </c>
      <c r="C78" s="223">
        <v>831</v>
      </c>
      <c r="D78" s="222">
        <v>0</v>
      </c>
      <c r="E78" s="223">
        <v>0</v>
      </c>
      <c r="F78" s="222">
        <f>SUM(B78:E78)</f>
        <v>1346</v>
      </c>
      <c r="G78" s="225">
        <f>F78/$F$9</f>
        <v>0.0017597922765253385</v>
      </c>
      <c r="H78" s="226">
        <v>573</v>
      </c>
      <c r="I78" s="223">
        <v>828</v>
      </c>
      <c r="J78" s="222">
        <v>1</v>
      </c>
      <c r="K78" s="223"/>
      <c r="L78" s="222">
        <f>SUM(H78:K78)</f>
        <v>1402</v>
      </c>
      <c r="M78" s="227">
        <f>IF(ISERROR(F78/L78-1),"         /0",(F78/L78-1))</f>
        <v>-0.03994293865905851</v>
      </c>
      <c r="N78" s="226">
        <v>6571</v>
      </c>
      <c r="O78" s="223">
        <v>9389</v>
      </c>
      <c r="P78" s="222">
        <v>14</v>
      </c>
      <c r="Q78" s="223">
        <v>3</v>
      </c>
      <c r="R78" s="222">
        <f>SUM(N78:Q78)</f>
        <v>15977</v>
      </c>
      <c r="S78" s="225">
        <f>R78/$R$9</f>
        <v>0.0019925563174336644</v>
      </c>
      <c r="T78" s="224">
        <v>6654</v>
      </c>
      <c r="U78" s="223">
        <v>8562</v>
      </c>
      <c r="V78" s="222">
        <v>149</v>
      </c>
      <c r="W78" s="223">
        <v>156</v>
      </c>
      <c r="X78" s="222">
        <f>SUM(T78:W78)</f>
        <v>15521</v>
      </c>
      <c r="Y78" s="221">
        <f>IF(ISERROR(R78/X78-1),"         /0",(R78/X78-1))</f>
        <v>0.029379550286708245</v>
      </c>
    </row>
    <row r="79" spans="1:25" ht="19.5" customHeight="1">
      <c r="A79" s="228" t="s">
        <v>324</v>
      </c>
      <c r="B79" s="226">
        <v>341</v>
      </c>
      <c r="C79" s="223">
        <v>273</v>
      </c>
      <c r="D79" s="222">
        <v>0</v>
      </c>
      <c r="E79" s="223">
        <v>0</v>
      </c>
      <c r="F79" s="222">
        <f>SUM(B79:E79)</f>
        <v>614</v>
      </c>
      <c r="G79" s="225">
        <f>F79/$F$9</f>
        <v>0.0008027581410004145</v>
      </c>
      <c r="H79" s="226">
        <v>403</v>
      </c>
      <c r="I79" s="223">
        <v>332</v>
      </c>
      <c r="J79" s="222">
        <v>3</v>
      </c>
      <c r="K79" s="223">
        <v>3</v>
      </c>
      <c r="L79" s="222">
        <f>SUM(H79:K79)</f>
        <v>741</v>
      </c>
      <c r="M79" s="227">
        <f>IF(ISERROR(F79/L79-1),"         /0",(F79/L79-1))</f>
        <v>-0.1713900134952766</v>
      </c>
      <c r="N79" s="226">
        <v>4240</v>
      </c>
      <c r="O79" s="223">
        <v>3447</v>
      </c>
      <c r="P79" s="222">
        <v>37</v>
      </c>
      <c r="Q79" s="223">
        <v>4</v>
      </c>
      <c r="R79" s="222">
        <f>SUM(N79:Q79)</f>
        <v>7728</v>
      </c>
      <c r="S79" s="225">
        <f>R79/$R$9</f>
        <v>0.0009637901496605969</v>
      </c>
      <c r="T79" s="224">
        <v>3819</v>
      </c>
      <c r="U79" s="223">
        <v>2894</v>
      </c>
      <c r="V79" s="222">
        <v>10</v>
      </c>
      <c r="W79" s="223">
        <v>3</v>
      </c>
      <c r="X79" s="222">
        <f>SUM(T79:W79)</f>
        <v>6726</v>
      </c>
      <c r="Y79" s="221">
        <f>IF(ISERROR(R79/X79-1),"         /0",(R79/X79-1))</f>
        <v>0.14897413024085648</v>
      </c>
    </row>
    <row r="80" spans="1:25" ht="19.5" customHeight="1">
      <c r="A80" s="228" t="s">
        <v>325</v>
      </c>
      <c r="B80" s="226">
        <v>279</v>
      </c>
      <c r="C80" s="223">
        <v>279</v>
      </c>
      <c r="D80" s="222">
        <v>0</v>
      </c>
      <c r="E80" s="223">
        <v>0</v>
      </c>
      <c r="F80" s="222">
        <f t="shared" si="8"/>
        <v>558</v>
      </c>
      <c r="G80" s="225">
        <f t="shared" si="9"/>
        <v>0.0007295424147853929</v>
      </c>
      <c r="H80" s="226">
        <v>259</v>
      </c>
      <c r="I80" s="223">
        <v>242</v>
      </c>
      <c r="J80" s="222"/>
      <c r="K80" s="223"/>
      <c r="L80" s="222">
        <f t="shared" si="10"/>
        <v>501</v>
      </c>
      <c r="M80" s="227">
        <f t="shared" si="11"/>
        <v>0.11377245508982026</v>
      </c>
      <c r="N80" s="226">
        <v>3299</v>
      </c>
      <c r="O80" s="223">
        <v>3011</v>
      </c>
      <c r="P80" s="222">
        <v>10</v>
      </c>
      <c r="Q80" s="223">
        <v>17</v>
      </c>
      <c r="R80" s="222">
        <f t="shared" si="12"/>
        <v>6337</v>
      </c>
      <c r="S80" s="225">
        <f t="shared" si="13"/>
        <v>0.0007903129112835408</v>
      </c>
      <c r="T80" s="224">
        <v>3069</v>
      </c>
      <c r="U80" s="223">
        <v>2927</v>
      </c>
      <c r="V80" s="222">
        <v>8</v>
      </c>
      <c r="W80" s="223">
        <v>1</v>
      </c>
      <c r="X80" s="222">
        <f t="shared" si="14"/>
        <v>6005</v>
      </c>
      <c r="Y80" s="221">
        <f t="shared" si="15"/>
        <v>0.05528726061615319</v>
      </c>
    </row>
    <row r="81" spans="1:25" ht="19.5" customHeight="1" thickBot="1">
      <c r="A81" s="228" t="s">
        <v>263</v>
      </c>
      <c r="B81" s="226">
        <v>1766</v>
      </c>
      <c r="C81" s="223">
        <v>1491</v>
      </c>
      <c r="D81" s="222">
        <v>5</v>
      </c>
      <c r="E81" s="223">
        <v>0</v>
      </c>
      <c r="F81" s="222">
        <f>SUM(B81:E81)</f>
        <v>3262</v>
      </c>
      <c r="G81" s="225">
        <f>F81/$F$9</f>
        <v>0.0042648160520250035</v>
      </c>
      <c r="H81" s="226">
        <v>1522</v>
      </c>
      <c r="I81" s="223">
        <v>1352</v>
      </c>
      <c r="J81" s="222">
        <v>115</v>
      </c>
      <c r="K81" s="223">
        <v>108</v>
      </c>
      <c r="L81" s="222">
        <f>SUM(H81:K81)</f>
        <v>3097</v>
      </c>
      <c r="M81" s="227">
        <f>IF(ISERROR(F81/L81-1),"         /0",(F81/L81-1))</f>
        <v>0.05327736519212145</v>
      </c>
      <c r="N81" s="226">
        <v>20955</v>
      </c>
      <c r="O81" s="223">
        <v>17470</v>
      </c>
      <c r="P81" s="222">
        <v>70</v>
      </c>
      <c r="Q81" s="223">
        <v>47</v>
      </c>
      <c r="R81" s="222">
        <f>SUM(N81:Q81)</f>
        <v>38542</v>
      </c>
      <c r="S81" s="225">
        <f>R81/$R$9</f>
        <v>0.0048067287717674335</v>
      </c>
      <c r="T81" s="224">
        <v>16685</v>
      </c>
      <c r="U81" s="223">
        <v>13962</v>
      </c>
      <c r="V81" s="222">
        <v>202</v>
      </c>
      <c r="W81" s="223">
        <v>169</v>
      </c>
      <c r="X81" s="222">
        <f t="shared" si="14"/>
        <v>31018</v>
      </c>
      <c r="Y81" s="221">
        <f>IF(ISERROR(R81/X81-1),"         /0",(R81/X81-1))</f>
        <v>0.24256883100135407</v>
      </c>
    </row>
    <row r="82" spans="1:25" s="213" customFormat="1" ht="19.5" customHeight="1" thickBot="1">
      <c r="A82" s="220" t="s">
        <v>55</v>
      </c>
      <c r="B82" s="217">
        <v>1200</v>
      </c>
      <c r="C82" s="216">
        <v>383</v>
      </c>
      <c r="D82" s="215"/>
      <c r="E82" s="216"/>
      <c r="F82" s="215">
        <f>SUM(B82:E82)</f>
        <v>1583</v>
      </c>
      <c r="G82" s="218">
        <f>F82/$F$9</f>
        <v>0.002069651689256769</v>
      </c>
      <c r="H82" s="217">
        <v>1034</v>
      </c>
      <c r="I82" s="216">
        <v>286</v>
      </c>
      <c r="J82" s="215"/>
      <c r="K82" s="216"/>
      <c r="L82" s="215">
        <f>SUM(H82:K82)</f>
        <v>1320</v>
      </c>
      <c r="M82" s="219">
        <f>IF(ISERROR(F82/L82-1),"         /0",(F82/L82-1))</f>
        <v>0.19924242424242422</v>
      </c>
      <c r="N82" s="217">
        <v>14318</v>
      </c>
      <c r="O82" s="216">
        <v>3116</v>
      </c>
      <c r="P82" s="215">
        <v>22</v>
      </c>
      <c r="Q82" s="216">
        <v>15</v>
      </c>
      <c r="R82" s="215">
        <f>SUM(N82:Q82)</f>
        <v>17471</v>
      </c>
      <c r="S82" s="218">
        <f>R82/$R$9</f>
        <v>0.002178879102577677</v>
      </c>
      <c r="T82" s="217">
        <v>11395</v>
      </c>
      <c r="U82" s="216">
        <v>1802</v>
      </c>
      <c r="V82" s="215">
        <v>5074</v>
      </c>
      <c r="W82" s="216">
        <v>4312</v>
      </c>
      <c r="X82" s="215">
        <f>SUM(T82:W82)</f>
        <v>22583</v>
      </c>
      <c r="Y82" s="214">
        <f>IF(ISERROR(R82/X82-1),"         /0",(R82/X82-1))</f>
        <v>-0.22636496479652835</v>
      </c>
    </row>
    <row r="83" ht="15" thickTop="1">
      <c r="A83" s="94" t="s">
        <v>42</v>
      </c>
    </row>
    <row r="84" ht="15">
      <c r="A84" s="94" t="s">
        <v>54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3:Y65536 M83:M65536 Y3 M3 M5:M8 Y5:Y8">
    <cfRule type="cellIs" priority="1" dxfId="91" operator="lessThan" stopIfTrue="1">
      <formula>0</formula>
    </cfRule>
  </conditionalFormatting>
  <conditionalFormatting sqref="Y9:Y82 M9:M82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20.421875" style="121" customWidth="1"/>
    <col min="2" max="2" width="9.421875" style="121" bestFit="1" customWidth="1"/>
    <col min="3" max="3" width="10.7109375" style="121" customWidth="1"/>
    <col min="4" max="4" width="9.28125" style="121" customWidth="1"/>
    <col min="5" max="5" width="10.8515625" style="121" customWidth="1"/>
    <col min="6" max="6" width="11.140625" style="121" customWidth="1"/>
    <col min="7" max="7" width="10.00390625" style="121" bestFit="1" customWidth="1"/>
    <col min="8" max="8" width="10.421875" style="121" customWidth="1"/>
    <col min="9" max="9" width="10.8515625" style="121" customWidth="1"/>
    <col min="10" max="10" width="8.57421875" style="121" customWidth="1"/>
    <col min="11" max="11" width="9.7109375" style="121" bestFit="1" customWidth="1"/>
    <col min="12" max="12" width="11.00390625" style="121" customWidth="1"/>
    <col min="13" max="13" width="10.57421875" style="121" bestFit="1" customWidth="1"/>
    <col min="14" max="14" width="12.421875" style="121" customWidth="1"/>
    <col min="15" max="15" width="11.140625" style="121" bestFit="1" customWidth="1"/>
    <col min="16" max="16" width="10.00390625" style="121" customWidth="1"/>
    <col min="17" max="17" width="10.8515625" style="121" customWidth="1"/>
    <col min="18" max="18" width="12.421875" style="121" customWidth="1"/>
    <col min="19" max="19" width="11.28125" style="121" bestFit="1" customWidth="1"/>
    <col min="20" max="21" width="12.421875" style="121" customWidth="1"/>
    <col min="22" max="22" width="10.8515625" style="121" customWidth="1"/>
    <col min="23" max="23" width="11.00390625" style="121" customWidth="1"/>
    <col min="24" max="24" width="12.7109375" style="121" bestFit="1" customWidth="1"/>
    <col min="25" max="25" width="9.851562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65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64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7.25" customHeight="1" thickBot="1" thickTop="1">
      <c r="A5" s="582" t="s">
        <v>63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487" customFormat="1" ht="26.25" customHeight="1">
      <c r="A6" s="583"/>
      <c r="B6" s="625" t="s">
        <v>152</v>
      </c>
      <c r="C6" s="626"/>
      <c r="D6" s="626"/>
      <c r="E6" s="626"/>
      <c r="F6" s="626"/>
      <c r="G6" s="622" t="s">
        <v>34</v>
      </c>
      <c r="H6" s="625" t="s">
        <v>152</v>
      </c>
      <c r="I6" s="626"/>
      <c r="J6" s="626"/>
      <c r="K6" s="626"/>
      <c r="L6" s="626"/>
      <c r="M6" s="633" t="s">
        <v>33</v>
      </c>
      <c r="N6" s="625" t="s">
        <v>153</v>
      </c>
      <c r="O6" s="626"/>
      <c r="P6" s="626"/>
      <c r="Q6" s="626"/>
      <c r="R6" s="626"/>
      <c r="S6" s="622" t="s">
        <v>34</v>
      </c>
      <c r="T6" s="625" t="s">
        <v>154</v>
      </c>
      <c r="U6" s="626"/>
      <c r="V6" s="626"/>
      <c r="W6" s="626"/>
      <c r="X6" s="626"/>
      <c r="Y6" s="627" t="s">
        <v>33</v>
      </c>
    </row>
    <row r="7" spans="1:25" s="161" customFormat="1" ht="26.25" customHeight="1">
      <c r="A7" s="584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59" customFormat="1" ht="27.75" thickBot="1">
      <c r="A8" s="585"/>
      <c r="B8" s="262" t="s">
        <v>19</v>
      </c>
      <c r="C8" s="260" t="s">
        <v>18</v>
      </c>
      <c r="D8" s="261" t="s">
        <v>19</v>
      </c>
      <c r="E8" s="260" t="s">
        <v>18</v>
      </c>
      <c r="F8" s="618"/>
      <c r="G8" s="624"/>
      <c r="H8" s="262" t="s">
        <v>19</v>
      </c>
      <c r="I8" s="260" t="s">
        <v>18</v>
      </c>
      <c r="J8" s="261" t="s">
        <v>19</v>
      </c>
      <c r="K8" s="260" t="s">
        <v>18</v>
      </c>
      <c r="L8" s="618"/>
      <c r="M8" s="635"/>
      <c r="N8" s="262" t="s">
        <v>19</v>
      </c>
      <c r="O8" s="260" t="s">
        <v>18</v>
      </c>
      <c r="P8" s="261" t="s">
        <v>19</v>
      </c>
      <c r="Q8" s="260" t="s">
        <v>18</v>
      </c>
      <c r="R8" s="618"/>
      <c r="S8" s="624"/>
      <c r="T8" s="262" t="s">
        <v>19</v>
      </c>
      <c r="U8" s="260" t="s">
        <v>18</v>
      </c>
      <c r="V8" s="261" t="s">
        <v>19</v>
      </c>
      <c r="W8" s="260" t="s">
        <v>18</v>
      </c>
      <c r="X8" s="618"/>
      <c r="Y8" s="629"/>
    </row>
    <row r="9" spans="1:25" s="150" customFormat="1" ht="18" customHeight="1" thickBot="1" thickTop="1">
      <c r="A9" s="301" t="s">
        <v>24</v>
      </c>
      <c r="B9" s="298">
        <f>B10+B14+B25+B31+B41+B45</f>
        <v>372844</v>
      </c>
      <c r="C9" s="297">
        <f>C10+C14+C25+C31+C41+C45</f>
        <v>384287</v>
      </c>
      <c r="D9" s="296">
        <f>D10+D14+D25+D31+D41+D45</f>
        <v>3798</v>
      </c>
      <c r="E9" s="295">
        <f>E10+E14+E25+E31+E41+E45</f>
        <v>3934</v>
      </c>
      <c r="F9" s="294">
        <f aca="true" t="shared" si="0" ref="F9:F45">SUM(B9:E9)</f>
        <v>764863</v>
      </c>
      <c r="G9" s="299">
        <f aca="true" t="shared" si="1" ref="G9:G45">F9/$F$9</f>
        <v>1</v>
      </c>
      <c r="H9" s="298">
        <f>H10+H14+H25+H31+H41+H45</f>
        <v>316862</v>
      </c>
      <c r="I9" s="297">
        <f>I10+I14+I25+I31+I41+I45</f>
        <v>326911</v>
      </c>
      <c r="J9" s="296">
        <f>J10+J14+J25+J31+J41+J45</f>
        <v>3860</v>
      </c>
      <c r="K9" s="295">
        <f>K10+K14+K25+K31+K41+K45</f>
        <v>3638</v>
      </c>
      <c r="L9" s="294">
        <f aca="true" t="shared" si="2" ref="L9:L45">SUM(H9:K9)</f>
        <v>651271</v>
      </c>
      <c r="M9" s="300">
        <f aca="true" t="shared" si="3" ref="M9:M45">IF(ISERROR(F9/L9-1),"         /0",(F9/L9-1))</f>
        <v>0.1744158729622538</v>
      </c>
      <c r="N9" s="298">
        <f>N10+N14+N25+N31+N41+N45</f>
        <v>4009412</v>
      </c>
      <c r="O9" s="297">
        <f>O10+O14+O25+O31+O41+O45</f>
        <v>3920091</v>
      </c>
      <c r="P9" s="296">
        <f>P10+P14+P25+P31+P41+P45</f>
        <v>44194</v>
      </c>
      <c r="Q9" s="295">
        <f>Q10+Q14+Q25+Q31+Q41+Q45</f>
        <v>44646</v>
      </c>
      <c r="R9" s="294">
        <f aca="true" t="shared" si="4" ref="R9:R45">SUM(N9:Q9)</f>
        <v>8018343</v>
      </c>
      <c r="S9" s="299">
        <f aca="true" t="shared" si="5" ref="S9:S45">R9/$R$9</f>
        <v>1</v>
      </c>
      <c r="T9" s="298">
        <f>T10+T14+T25+T31+T41+T45</f>
        <v>3530771</v>
      </c>
      <c r="U9" s="297">
        <f>U10+U14+U25+U31+U41+U45</f>
        <v>3439906</v>
      </c>
      <c r="V9" s="296">
        <f>V10+V14+V25+V31+V41+V45</f>
        <v>28284</v>
      </c>
      <c r="W9" s="295">
        <f>W10+W14+W25+W31+W41+W45</f>
        <v>26186</v>
      </c>
      <c r="X9" s="294">
        <f aca="true" t="shared" si="6" ref="X9:X45">SUM(T9:W9)</f>
        <v>7025147</v>
      </c>
      <c r="Y9" s="293">
        <f>IF(ISERROR(R9/X9-1),"         /0",(R9/X9-1))</f>
        <v>0.14137725516633326</v>
      </c>
    </row>
    <row r="10" spans="1:25" s="276" customFormat="1" ht="19.5" customHeight="1">
      <c r="A10" s="285" t="s">
        <v>60</v>
      </c>
      <c r="B10" s="282">
        <f>SUM(B11:B13)</f>
        <v>114558</v>
      </c>
      <c r="C10" s="281">
        <f>SUM(C11:C13)</f>
        <v>118645</v>
      </c>
      <c r="D10" s="280">
        <f>SUM(D11:D13)</f>
        <v>58</v>
      </c>
      <c r="E10" s="279">
        <f>SUM(E11:E13)</f>
        <v>18</v>
      </c>
      <c r="F10" s="278">
        <f t="shared" si="0"/>
        <v>233279</v>
      </c>
      <c r="G10" s="283">
        <f t="shared" si="1"/>
        <v>0.30499448920917865</v>
      </c>
      <c r="H10" s="282">
        <f>SUM(H11:H13)</f>
        <v>98886</v>
      </c>
      <c r="I10" s="281">
        <f>SUM(I11:I13)</f>
        <v>104939</v>
      </c>
      <c r="J10" s="280">
        <f>SUM(J11:J13)</f>
        <v>30</v>
      </c>
      <c r="K10" s="279">
        <f>SUM(K11:K13)</f>
        <v>32</v>
      </c>
      <c r="L10" s="278">
        <f t="shared" si="2"/>
        <v>203887</v>
      </c>
      <c r="M10" s="284">
        <f t="shared" si="3"/>
        <v>0.14415828375521733</v>
      </c>
      <c r="N10" s="282">
        <f>SUM(N11:N13)</f>
        <v>1268922</v>
      </c>
      <c r="O10" s="281">
        <f>SUM(O11:O13)</f>
        <v>1265917</v>
      </c>
      <c r="P10" s="280">
        <f>SUM(P11:P13)</f>
        <v>897</v>
      </c>
      <c r="Q10" s="279">
        <f>SUM(Q11:Q13)</f>
        <v>1006</v>
      </c>
      <c r="R10" s="278">
        <f t="shared" si="4"/>
        <v>2536742</v>
      </c>
      <c r="S10" s="283">
        <f t="shared" si="5"/>
        <v>0.3163673591912943</v>
      </c>
      <c r="T10" s="282">
        <f>SUM(T11:T13)</f>
        <v>1102796</v>
      </c>
      <c r="U10" s="281">
        <f>SUM(U11:U13)</f>
        <v>1097583</v>
      </c>
      <c r="V10" s="280">
        <f>SUM(V11:V13)</f>
        <v>2517</v>
      </c>
      <c r="W10" s="279">
        <f>SUM(W11:W13)</f>
        <v>2114</v>
      </c>
      <c r="X10" s="278">
        <f t="shared" si="6"/>
        <v>2205010</v>
      </c>
      <c r="Y10" s="383">
        <f aca="true" t="shared" si="7" ref="Y10:Y45">IF(ISERROR(R10/X10-1),"         /0",IF(R10/X10&gt;5,"  *  ",(R10/X10-1)))</f>
        <v>0.15044466918517374</v>
      </c>
    </row>
    <row r="11" spans="1:25" ht="19.5" customHeight="1">
      <c r="A11" s="228" t="s">
        <v>326</v>
      </c>
      <c r="B11" s="226">
        <v>111059</v>
      </c>
      <c r="C11" s="223">
        <v>114257</v>
      </c>
      <c r="D11" s="222">
        <v>55</v>
      </c>
      <c r="E11" s="274">
        <v>18</v>
      </c>
      <c r="F11" s="273">
        <f t="shared" si="0"/>
        <v>225389</v>
      </c>
      <c r="G11" s="225">
        <f t="shared" si="1"/>
        <v>0.2946789163549551</v>
      </c>
      <c r="H11" s="226">
        <v>96579</v>
      </c>
      <c r="I11" s="223">
        <v>101851</v>
      </c>
      <c r="J11" s="222">
        <v>30</v>
      </c>
      <c r="K11" s="274">
        <v>32</v>
      </c>
      <c r="L11" s="273">
        <f t="shared" si="2"/>
        <v>198492</v>
      </c>
      <c r="M11" s="275">
        <f t="shared" si="3"/>
        <v>0.13550672067388114</v>
      </c>
      <c r="N11" s="226">
        <v>1219681</v>
      </c>
      <c r="O11" s="223">
        <v>1226598</v>
      </c>
      <c r="P11" s="222">
        <v>887</v>
      </c>
      <c r="Q11" s="274">
        <v>1006</v>
      </c>
      <c r="R11" s="273">
        <f t="shared" si="4"/>
        <v>2448172</v>
      </c>
      <c r="S11" s="225">
        <f t="shared" si="5"/>
        <v>0.30532143611217427</v>
      </c>
      <c r="T11" s="224">
        <v>1058066</v>
      </c>
      <c r="U11" s="223">
        <v>1063122</v>
      </c>
      <c r="V11" s="222">
        <v>2497</v>
      </c>
      <c r="W11" s="274">
        <v>2097</v>
      </c>
      <c r="X11" s="273">
        <f t="shared" si="6"/>
        <v>2125782</v>
      </c>
      <c r="Y11" s="221">
        <f t="shared" si="7"/>
        <v>0.1516571313521331</v>
      </c>
    </row>
    <row r="12" spans="1:25" ht="19.5" customHeight="1">
      <c r="A12" s="228" t="s">
        <v>327</v>
      </c>
      <c r="B12" s="226">
        <v>2419</v>
      </c>
      <c r="C12" s="223">
        <v>3245</v>
      </c>
      <c r="D12" s="222">
        <v>0</v>
      </c>
      <c r="E12" s="274">
        <v>0</v>
      </c>
      <c r="F12" s="273">
        <f t="shared" si="0"/>
        <v>5664</v>
      </c>
      <c r="G12" s="225">
        <f t="shared" si="1"/>
        <v>0.007405247737176462</v>
      </c>
      <c r="H12" s="226">
        <v>2106</v>
      </c>
      <c r="I12" s="223">
        <v>3023</v>
      </c>
      <c r="J12" s="222"/>
      <c r="K12" s="274"/>
      <c r="L12" s="273">
        <f t="shared" si="2"/>
        <v>5129</v>
      </c>
      <c r="M12" s="275">
        <f t="shared" si="3"/>
        <v>0.10430883213101971</v>
      </c>
      <c r="N12" s="226">
        <v>42480</v>
      </c>
      <c r="O12" s="223">
        <v>33199</v>
      </c>
      <c r="P12" s="222">
        <v>2</v>
      </c>
      <c r="Q12" s="274">
        <v>0</v>
      </c>
      <c r="R12" s="273">
        <f t="shared" si="4"/>
        <v>75681</v>
      </c>
      <c r="S12" s="225">
        <f t="shared" si="5"/>
        <v>0.009438483736602438</v>
      </c>
      <c r="T12" s="224">
        <v>43250</v>
      </c>
      <c r="U12" s="223">
        <v>33896</v>
      </c>
      <c r="V12" s="222">
        <v>18</v>
      </c>
      <c r="W12" s="274">
        <v>17</v>
      </c>
      <c r="X12" s="273">
        <f t="shared" si="6"/>
        <v>77181</v>
      </c>
      <c r="Y12" s="221">
        <f t="shared" si="7"/>
        <v>-0.019434834998250827</v>
      </c>
    </row>
    <row r="13" spans="1:25" ht="19.5" customHeight="1" thickBot="1">
      <c r="A13" s="251" t="s">
        <v>328</v>
      </c>
      <c r="B13" s="248">
        <v>1080</v>
      </c>
      <c r="C13" s="247">
        <v>1143</v>
      </c>
      <c r="D13" s="246">
        <v>3</v>
      </c>
      <c r="E13" s="290">
        <v>0</v>
      </c>
      <c r="F13" s="289">
        <f t="shared" si="0"/>
        <v>2226</v>
      </c>
      <c r="G13" s="249">
        <f t="shared" si="1"/>
        <v>0.002910325117047105</v>
      </c>
      <c r="H13" s="248">
        <v>201</v>
      </c>
      <c r="I13" s="247">
        <v>65</v>
      </c>
      <c r="J13" s="246">
        <v>0</v>
      </c>
      <c r="K13" s="290"/>
      <c r="L13" s="289">
        <f t="shared" si="2"/>
        <v>266</v>
      </c>
      <c r="M13" s="292">
        <f t="shared" si="3"/>
        <v>7.368421052631579</v>
      </c>
      <c r="N13" s="248">
        <v>6761</v>
      </c>
      <c r="O13" s="247">
        <v>6120</v>
      </c>
      <c r="P13" s="246">
        <v>8</v>
      </c>
      <c r="Q13" s="290"/>
      <c r="R13" s="289">
        <f t="shared" si="4"/>
        <v>12889</v>
      </c>
      <c r="S13" s="249">
        <f t="shared" si="5"/>
        <v>0.0016074393425175252</v>
      </c>
      <c r="T13" s="291">
        <v>1480</v>
      </c>
      <c r="U13" s="247">
        <v>565</v>
      </c>
      <c r="V13" s="246">
        <v>2</v>
      </c>
      <c r="W13" s="290">
        <v>0</v>
      </c>
      <c r="X13" s="289">
        <f t="shared" si="6"/>
        <v>2047</v>
      </c>
      <c r="Y13" s="245" t="str">
        <f t="shared" si="7"/>
        <v>  *  </v>
      </c>
    </row>
    <row r="14" spans="1:25" s="276" customFormat="1" ht="19.5" customHeight="1">
      <c r="A14" s="285" t="s">
        <v>59</v>
      </c>
      <c r="B14" s="282">
        <f>SUM(B15:B24)</f>
        <v>117791</v>
      </c>
      <c r="C14" s="281">
        <f>SUM(C15:C24)</f>
        <v>115620</v>
      </c>
      <c r="D14" s="280">
        <f>SUM(D15:D24)</f>
        <v>110</v>
      </c>
      <c r="E14" s="279">
        <f>SUM(E15:E24)</f>
        <v>92</v>
      </c>
      <c r="F14" s="278">
        <f t="shared" si="0"/>
        <v>233613</v>
      </c>
      <c r="G14" s="283">
        <f t="shared" si="1"/>
        <v>0.3054311687191039</v>
      </c>
      <c r="H14" s="282">
        <f>SUM(H15:H24)</f>
        <v>98219</v>
      </c>
      <c r="I14" s="281">
        <f>SUM(I15:I24)</f>
        <v>92186</v>
      </c>
      <c r="J14" s="280">
        <f>SUM(J15:J24)</f>
        <v>86</v>
      </c>
      <c r="K14" s="279">
        <f>SUM(K15:K24)</f>
        <v>163</v>
      </c>
      <c r="L14" s="278">
        <f t="shared" si="2"/>
        <v>190654</v>
      </c>
      <c r="M14" s="284">
        <f t="shared" si="3"/>
        <v>0.22532440966357914</v>
      </c>
      <c r="N14" s="282">
        <f>SUM(N15:N24)</f>
        <v>1185714</v>
      </c>
      <c r="O14" s="281">
        <f>SUM(O15:O24)</f>
        <v>1154021</v>
      </c>
      <c r="P14" s="280">
        <f>SUM(P15:P24)</f>
        <v>1162</v>
      </c>
      <c r="Q14" s="279">
        <f>SUM(Q15:Q24)</f>
        <v>799</v>
      </c>
      <c r="R14" s="278">
        <f t="shared" si="4"/>
        <v>2341696</v>
      </c>
      <c r="S14" s="283">
        <f t="shared" si="5"/>
        <v>0.2920423833203444</v>
      </c>
      <c r="T14" s="282">
        <f>SUM(T15:T24)</f>
        <v>992894</v>
      </c>
      <c r="U14" s="281">
        <f>SUM(U15:U24)</f>
        <v>967422</v>
      </c>
      <c r="V14" s="280">
        <f>SUM(V15:V24)</f>
        <v>2566</v>
      </c>
      <c r="W14" s="279">
        <f>SUM(W15:W24)</f>
        <v>2372</v>
      </c>
      <c r="X14" s="278">
        <f t="shared" si="6"/>
        <v>1965254</v>
      </c>
      <c r="Y14" s="277">
        <f t="shared" si="7"/>
        <v>0.19154877690110284</v>
      </c>
    </row>
    <row r="15" spans="1:25" ht="19.5" customHeight="1">
      <c r="A15" s="243" t="s">
        <v>329</v>
      </c>
      <c r="B15" s="240">
        <v>32572</v>
      </c>
      <c r="C15" s="238">
        <v>30587</v>
      </c>
      <c r="D15" s="239">
        <v>0</v>
      </c>
      <c r="E15" s="286">
        <v>9</v>
      </c>
      <c r="F15" s="287">
        <f t="shared" si="0"/>
        <v>63168</v>
      </c>
      <c r="G15" s="241">
        <f t="shared" si="1"/>
        <v>0.08258733917054427</v>
      </c>
      <c r="H15" s="240">
        <v>27644</v>
      </c>
      <c r="I15" s="238">
        <v>23999</v>
      </c>
      <c r="J15" s="239">
        <v>3</v>
      </c>
      <c r="K15" s="286">
        <v>3</v>
      </c>
      <c r="L15" s="287">
        <f t="shared" si="2"/>
        <v>51649</v>
      </c>
      <c r="M15" s="288">
        <f t="shared" si="3"/>
        <v>0.22302464713740822</v>
      </c>
      <c r="N15" s="240">
        <v>327204</v>
      </c>
      <c r="O15" s="238">
        <v>311719</v>
      </c>
      <c r="P15" s="239">
        <v>51</v>
      </c>
      <c r="Q15" s="286">
        <v>70</v>
      </c>
      <c r="R15" s="287">
        <f t="shared" si="4"/>
        <v>639044</v>
      </c>
      <c r="S15" s="241">
        <f t="shared" si="5"/>
        <v>0.07969776299168045</v>
      </c>
      <c r="T15" s="244">
        <v>271979</v>
      </c>
      <c r="U15" s="238">
        <v>262450</v>
      </c>
      <c r="V15" s="239">
        <v>1063</v>
      </c>
      <c r="W15" s="286">
        <v>1253</v>
      </c>
      <c r="X15" s="287">
        <f t="shared" si="6"/>
        <v>536745</v>
      </c>
      <c r="Y15" s="237">
        <f t="shared" si="7"/>
        <v>0.1905914354116014</v>
      </c>
    </row>
    <row r="16" spans="1:25" ht="19.5" customHeight="1">
      <c r="A16" s="243" t="s">
        <v>330</v>
      </c>
      <c r="B16" s="240">
        <v>24359</v>
      </c>
      <c r="C16" s="238">
        <v>25000</v>
      </c>
      <c r="D16" s="239">
        <v>7</v>
      </c>
      <c r="E16" s="286">
        <v>16</v>
      </c>
      <c r="F16" s="287">
        <f t="shared" si="0"/>
        <v>49382</v>
      </c>
      <c r="G16" s="241">
        <f t="shared" si="1"/>
        <v>0.06456319628482486</v>
      </c>
      <c r="H16" s="240">
        <v>19205</v>
      </c>
      <c r="I16" s="238">
        <v>18191</v>
      </c>
      <c r="J16" s="239">
        <v>74</v>
      </c>
      <c r="K16" s="286">
        <v>146</v>
      </c>
      <c r="L16" s="287">
        <f t="shared" si="2"/>
        <v>37616</v>
      </c>
      <c r="M16" s="288">
        <f t="shared" si="3"/>
        <v>0.3127924287537218</v>
      </c>
      <c r="N16" s="240">
        <v>241719</v>
      </c>
      <c r="O16" s="238">
        <v>234650</v>
      </c>
      <c r="P16" s="239">
        <v>255</v>
      </c>
      <c r="Q16" s="286">
        <v>121</v>
      </c>
      <c r="R16" s="287">
        <f t="shared" si="4"/>
        <v>476745</v>
      </c>
      <c r="S16" s="241">
        <f t="shared" si="5"/>
        <v>0.05945679799429882</v>
      </c>
      <c r="T16" s="244">
        <v>221597</v>
      </c>
      <c r="U16" s="238">
        <v>210511</v>
      </c>
      <c r="V16" s="239">
        <v>725</v>
      </c>
      <c r="W16" s="286">
        <v>604</v>
      </c>
      <c r="X16" s="287">
        <f t="shared" si="6"/>
        <v>433437</v>
      </c>
      <c r="Y16" s="237">
        <f t="shared" si="7"/>
        <v>0.09991763508883644</v>
      </c>
    </row>
    <row r="17" spans="1:25" ht="19.5" customHeight="1">
      <c r="A17" s="243" t="s">
        <v>331</v>
      </c>
      <c r="B17" s="240">
        <v>20323</v>
      </c>
      <c r="C17" s="238">
        <v>18329</v>
      </c>
      <c r="D17" s="239">
        <v>16</v>
      </c>
      <c r="E17" s="286">
        <v>62</v>
      </c>
      <c r="F17" s="287">
        <f t="shared" si="0"/>
        <v>38730</v>
      </c>
      <c r="G17" s="241">
        <f t="shared" si="1"/>
        <v>0.05063651921978184</v>
      </c>
      <c r="H17" s="240">
        <v>16840</v>
      </c>
      <c r="I17" s="238">
        <v>15414</v>
      </c>
      <c r="J17" s="239">
        <v>1</v>
      </c>
      <c r="K17" s="286">
        <v>8</v>
      </c>
      <c r="L17" s="287">
        <f t="shared" si="2"/>
        <v>32263</v>
      </c>
      <c r="M17" s="288">
        <f t="shared" si="3"/>
        <v>0.20044633171124815</v>
      </c>
      <c r="N17" s="240">
        <v>200748</v>
      </c>
      <c r="O17" s="238">
        <v>194197</v>
      </c>
      <c r="P17" s="239">
        <v>450</v>
      </c>
      <c r="Q17" s="286">
        <v>502</v>
      </c>
      <c r="R17" s="287">
        <f t="shared" si="4"/>
        <v>395897</v>
      </c>
      <c r="S17" s="241">
        <f t="shared" si="5"/>
        <v>0.04937391678056177</v>
      </c>
      <c r="T17" s="244">
        <v>176739</v>
      </c>
      <c r="U17" s="238">
        <v>173421</v>
      </c>
      <c r="V17" s="239">
        <v>482</v>
      </c>
      <c r="W17" s="286">
        <v>475</v>
      </c>
      <c r="X17" s="287">
        <f t="shared" si="6"/>
        <v>351117</v>
      </c>
      <c r="Y17" s="237">
        <f t="shared" si="7"/>
        <v>0.12753583563313664</v>
      </c>
    </row>
    <row r="18" spans="1:25" ht="19.5" customHeight="1">
      <c r="A18" s="243" t="s">
        <v>332</v>
      </c>
      <c r="B18" s="240">
        <v>14584</v>
      </c>
      <c r="C18" s="238">
        <v>15066</v>
      </c>
      <c r="D18" s="239">
        <v>21</v>
      </c>
      <c r="E18" s="286">
        <v>0</v>
      </c>
      <c r="F18" s="287">
        <f>SUM(B18:E18)</f>
        <v>29671</v>
      </c>
      <c r="G18" s="241">
        <f>F18/$F$9</f>
        <v>0.038792568080819705</v>
      </c>
      <c r="H18" s="240">
        <v>11890</v>
      </c>
      <c r="I18" s="238">
        <v>11435</v>
      </c>
      <c r="J18" s="239">
        <v>4</v>
      </c>
      <c r="K18" s="286">
        <v>2</v>
      </c>
      <c r="L18" s="287">
        <f>SUM(H18:K18)</f>
        <v>23331</v>
      </c>
      <c r="M18" s="288">
        <f>IF(ISERROR(F18/L18-1),"         /0",(F18/L18-1))</f>
        <v>0.27174145986027165</v>
      </c>
      <c r="N18" s="240">
        <v>150542</v>
      </c>
      <c r="O18" s="238">
        <v>152284</v>
      </c>
      <c r="P18" s="239">
        <v>123</v>
      </c>
      <c r="Q18" s="286">
        <v>28</v>
      </c>
      <c r="R18" s="287">
        <f>SUM(N18:Q18)</f>
        <v>302977</v>
      </c>
      <c r="S18" s="241">
        <f>R18/$R$9</f>
        <v>0.03778548760011888</v>
      </c>
      <c r="T18" s="244">
        <v>124227</v>
      </c>
      <c r="U18" s="238">
        <v>123963</v>
      </c>
      <c r="V18" s="239">
        <v>130</v>
      </c>
      <c r="W18" s="286">
        <v>10</v>
      </c>
      <c r="X18" s="287">
        <f>SUM(T18:W18)</f>
        <v>248330</v>
      </c>
      <c r="Y18" s="237">
        <f>IF(ISERROR(R18/X18-1),"         /0",IF(R18/X18&gt;5,"  *  ",(R18/X18-1)))</f>
        <v>0.22005798735553506</v>
      </c>
    </row>
    <row r="19" spans="1:25" ht="19.5" customHeight="1">
      <c r="A19" s="243" t="s">
        <v>333</v>
      </c>
      <c r="B19" s="240">
        <v>13604</v>
      </c>
      <c r="C19" s="238">
        <v>12398</v>
      </c>
      <c r="D19" s="239">
        <v>43</v>
      </c>
      <c r="E19" s="286">
        <v>0</v>
      </c>
      <c r="F19" s="287">
        <f>SUM(B19:E19)</f>
        <v>26045</v>
      </c>
      <c r="G19" s="241">
        <f>F19/$F$9</f>
        <v>0.03405184980839706</v>
      </c>
      <c r="H19" s="240">
        <v>11335</v>
      </c>
      <c r="I19" s="238">
        <v>10671</v>
      </c>
      <c r="J19" s="239"/>
      <c r="K19" s="286"/>
      <c r="L19" s="287">
        <f>SUM(H19:K19)</f>
        <v>22006</v>
      </c>
      <c r="M19" s="288">
        <f>IF(ISERROR(F19/L19-1),"         /0",(F19/L19-1))</f>
        <v>0.18354085249477414</v>
      </c>
      <c r="N19" s="240">
        <v>138667</v>
      </c>
      <c r="O19" s="238">
        <v>126621</v>
      </c>
      <c r="P19" s="239">
        <v>188</v>
      </c>
      <c r="Q19" s="286">
        <v>25</v>
      </c>
      <c r="R19" s="287">
        <f>SUM(N19:Q19)</f>
        <v>265501</v>
      </c>
      <c r="S19" s="241">
        <f>R19/$R$9</f>
        <v>0.03311170400168713</v>
      </c>
      <c r="T19" s="244">
        <v>106523</v>
      </c>
      <c r="U19" s="238">
        <v>100639</v>
      </c>
      <c r="V19" s="239">
        <v>79</v>
      </c>
      <c r="W19" s="286">
        <v>6</v>
      </c>
      <c r="X19" s="287">
        <f>SUM(T19:W19)</f>
        <v>207247</v>
      </c>
      <c r="Y19" s="237">
        <f>IF(ISERROR(R19/X19-1),"         /0",IF(R19/X19&gt;5,"  *  ",(R19/X19-1)))</f>
        <v>0.2810848890454385</v>
      </c>
    </row>
    <row r="20" spans="1:25" ht="19.5" customHeight="1">
      <c r="A20" s="243" t="s">
        <v>334</v>
      </c>
      <c r="B20" s="240">
        <v>9892</v>
      </c>
      <c r="C20" s="238">
        <v>11410</v>
      </c>
      <c r="D20" s="239">
        <v>17</v>
      </c>
      <c r="E20" s="286">
        <v>0</v>
      </c>
      <c r="F20" s="287">
        <f>SUM(B20:E20)</f>
        <v>21319</v>
      </c>
      <c r="G20" s="241">
        <f>F20/$F$9</f>
        <v>0.02787296548532221</v>
      </c>
      <c r="H20" s="240">
        <v>9158</v>
      </c>
      <c r="I20" s="238">
        <v>10114</v>
      </c>
      <c r="J20" s="239">
        <v>3</v>
      </c>
      <c r="K20" s="286">
        <v>4</v>
      </c>
      <c r="L20" s="287">
        <f>SUM(H20:K20)</f>
        <v>19279</v>
      </c>
      <c r="M20" s="288">
        <f>IF(ISERROR(F20/L20-1),"         /0",(F20/L20-1))</f>
        <v>0.10581461694071259</v>
      </c>
      <c r="N20" s="240">
        <v>103347</v>
      </c>
      <c r="O20" s="238">
        <v>108862</v>
      </c>
      <c r="P20" s="239">
        <v>41</v>
      </c>
      <c r="Q20" s="286">
        <v>8</v>
      </c>
      <c r="R20" s="287">
        <f>SUM(N20:Q20)</f>
        <v>212258</v>
      </c>
      <c r="S20" s="241">
        <f>R20/$R$9</f>
        <v>0.02647155403554076</v>
      </c>
      <c r="T20" s="244">
        <v>77292</v>
      </c>
      <c r="U20" s="238">
        <v>80037</v>
      </c>
      <c r="V20" s="239">
        <v>65</v>
      </c>
      <c r="W20" s="286">
        <v>5</v>
      </c>
      <c r="X20" s="287">
        <f>SUM(T20:W20)</f>
        <v>157399</v>
      </c>
      <c r="Y20" s="237">
        <f>IF(ISERROR(R20/X20-1),"         /0",IF(R20/X20&gt;5,"  *  ",(R20/X20-1)))</f>
        <v>0.34853461584889356</v>
      </c>
    </row>
    <row r="21" spans="1:25" ht="19.5" customHeight="1">
      <c r="A21" s="243" t="s">
        <v>335</v>
      </c>
      <c r="B21" s="240">
        <v>1740</v>
      </c>
      <c r="C21" s="238">
        <v>1917</v>
      </c>
      <c r="D21" s="239">
        <v>1</v>
      </c>
      <c r="E21" s="286">
        <v>0</v>
      </c>
      <c r="F21" s="287">
        <f t="shared" si="0"/>
        <v>3658</v>
      </c>
      <c r="G21" s="241">
        <f t="shared" si="1"/>
        <v>0.004782555830259798</v>
      </c>
      <c r="H21" s="240">
        <v>1327</v>
      </c>
      <c r="I21" s="238">
        <v>1483</v>
      </c>
      <c r="J21" s="239">
        <v>1</v>
      </c>
      <c r="K21" s="286"/>
      <c r="L21" s="287">
        <f t="shared" si="2"/>
        <v>2811</v>
      </c>
      <c r="M21" s="288">
        <f t="shared" si="3"/>
        <v>0.30131625755958735</v>
      </c>
      <c r="N21" s="240">
        <v>16027</v>
      </c>
      <c r="O21" s="238">
        <v>16484</v>
      </c>
      <c r="P21" s="239">
        <v>28</v>
      </c>
      <c r="Q21" s="286">
        <v>13</v>
      </c>
      <c r="R21" s="287">
        <f t="shared" si="4"/>
        <v>32552</v>
      </c>
      <c r="S21" s="241">
        <f t="shared" si="5"/>
        <v>0.004059691634543446</v>
      </c>
      <c r="T21" s="244">
        <v>10695</v>
      </c>
      <c r="U21" s="238">
        <v>11697</v>
      </c>
      <c r="V21" s="239">
        <v>22</v>
      </c>
      <c r="W21" s="286">
        <v>19</v>
      </c>
      <c r="X21" s="287">
        <f t="shared" si="6"/>
        <v>22433</v>
      </c>
      <c r="Y21" s="237">
        <f t="shared" si="7"/>
        <v>0.4510765390273259</v>
      </c>
    </row>
    <row r="22" spans="1:25" ht="19.5" customHeight="1">
      <c r="A22" s="243" t="s">
        <v>336</v>
      </c>
      <c r="B22" s="240">
        <v>458</v>
      </c>
      <c r="C22" s="238">
        <v>533</v>
      </c>
      <c r="D22" s="239">
        <v>0</v>
      </c>
      <c r="E22" s="286">
        <v>0</v>
      </c>
      <c r="F22" s="287">
        <f t="shared" si="0"/>
        <v>991</v>
      </c>
      <c r="G22" s="241">
        <f t="shared" si="1"/>
        <v>0.0012956568692693985</v>
      </c>
      <c r="H22" s="240">
        <v>527</v>
      </c>
      <c r="I22" s="238">
        <v>550</v>
      </c>
      <c r="J22" s="239"/>
      <c r="K22" s="286"/>
      <c r="L22" s="287">
        <f t="shared" si="2"/>
        <v>1077</v>
      </c>
      <c r="M22" s="288">
        <f t="shared" si="3"/>
        <v>-0.07985143918291548</v>
      </c>
      <c r="N22" s="240">
        <v>4877</v>
      </c>
      <c r="O22" s="238">
        <v>5829</v>
      </c>
      <c r="P22" s="239"/>
      <c r="Q22" s="286">
        <v>8</v>
      </c>
      <c r="R22" s="287">
        <f t="shared" si="4"/>
        <v>10714</v>
      </c>
      <c r="S22" s="241">
        <f t="shared" si="5"/>
        <v>0.0013361862918560604</v>
      </c>
      <c r="T22" s="244">
        <v>2440</v>
      </c>
      <c r="U22" s="238">
        <v>2726</v>
      </c>
      <c r="V22" s="239"/>
      <c r="W22" s="286">
        <v>0</v>
      </c>
      <c r="X22" s="287">
        <f t="shared" si="6"/>
        <v>5166</v>
      </c>
      <c r="Y22" s="237">
        <f t="shared" si="7"/>
        <v>1.0739450251645373</v>
      </c>
    </row>
    <row r="23" spans="1:25" ht="19.5" customHeight="1">
      <c r="A23" s="243" t="s">
        <v>337</v>
      </c>
      <c r="B23" s="240">
        <v>258</v>
      </c>
      <c r="C23" s="238">
        <v>380</v>
      </c>
      <c r="D23" s="239">
        <v>0</v>
      </c>
      <c r="E23" s="286">
        <v>0</v>
      </c>
      <c r="F23" s="287">
        <f>SUM(B23:E23)</f>
        <v>638</v>
      </c>
      <c r="G23" s="241">
        <f>F23/$F$9</f>
        <v>0.0008341363093782808</v>
      </c>
      <c r="H23" s="240">
        <v>290</v>
      </c>
      <c r="I23" s="238">
        <v>329</v>
      </c>
      <c r="J23" s="239"/>
      <c r="K23" s="286"/>
      <c r="L23" s="287">
        <f>SUM(H23:K23)</f>
        <v>619</v>
      </c>
      <c r="M23" s="288">
        <f>IF(ISERROR(F23/L23-1),"         /0",(F23/L23-1))</f>
        <v>0.030694668820678617</v>
      </c>
      <c r="N23" s="240">
        <v>2522</v>
      </c>
      <c r="O23" s="238">
        <v>3375</v>
      </c>
      <c r="P23" s="239"/>
      <c r="Q23" s="286">
        <v>0</v>
      </c>
      <c r="R23" s="287">
        <f>SUM(N23:Q23)</f>
        <v>5897</v>
      </c>
      <c r="S23" s="241">
        <f>R23/$R$9</f>
        <v>0.0007354387309198422</v>
      </c>
      <c r="T23" s="244">
        <v>1373</v>
      </c>
      <c r="U23" s="238">
        <v>1978</v>
      </c>
      <c r="V23" s="239"/>
      <c r="W23" s="286">
        <v>0</v>
      </c>
      <c r="X23" s="287">
        <f>SUM(T23:W23)</f>
        <v>3351</v>
      </c>
      <c r="Y23" s="237">
        <f>IF(ISERROR(R23/X23-1),"         /0",IF(R23/X23&gt;5,"  *  ",(R23/X23-1)))</f>
        <v>0.7597732020292449</v>
      </c>
    </row>
    <row r="24" spans="1:25" ht="19.5" customHeight="1" thickBot="1">
      <c r="A24" s="243" t="s">
        <v>55</v>
      </c>
      <c r="B24" s="240">
        <v>1</v>
      </c>
      <c r="C24" s="238">
        <v>0</v>
      </c>
      <c r="D24" s="239">
        <v>5</v>
      </c>
      <c r="E24" s="286">
        <v>5</v>
      </c>
      <c r="F24" s="287">
        <f t="shared" si="0"/>
        <v>11</v>
      </c>
      <c r="G24" s="241">
        <f t="shared" si="1"/>
        <v>1.4381660506522083E-05</v>
      </c>
      <c r="H24" s="240">
        <v>3</v>
      </c>
      <c r="I24" s="238"/>
      <c r="J24" s="239"/>
      <c r="K24" s="286"/>
      <c r="L24" s="287">
        <f t="shared" si="2"/>
        <v>3</v>
      </c>
      <c r="M24" s="288">
        <f t="shared" si="3"/>
        <v>2.6666666666666665</v>
      </c>
      <c r="N24" s="240">
        <v>61</v>
      </c>
      <c r="O24" s="238">
        <v>0</v>
      </c>
      <c r="P24" s="239">
        <v>26</v>
      </c>
      <c r="Q24" s="286">
        <v>24</v>
      </c>
      <c r="R24" s="287">
        <f t="shared" si="4"/>
        <v>111</v>
      </c>
      <c r="S24" s="241">
        <f t="shared" si="5"/>
        <v>1.384325913720578E-05</v>
      </c>
      <c r="T24" s="244">
        <v>29</v>
      </c>
      <c r="U24" s="238"/>
      <c r="V24" s="239"/>
      <c r="W24" s="286"/>
      <c r="X24" s="287">
        <f t="shared" si="6"/>
        <v>29</v>
      </c>
      <c r="Y24" s="237">
        <f t="shared" si="7"/>
        <v>2.8275862068965516</v>
      </c>
    </row>
    <row r="25" spans="1:25" s="276" customFormat="1" ht="19.5" customHeight="1">
      <c r="A25" s="285" t="s">
        <v>58</v>
      </c>
      <c r="B25" s="282">
        <f>SUM(B26:B30)</f>
        <v>35271</v>
      </c>
      <c r="C25" s="281">
        <f>SUM(C26:C30)</f>
        <v>47237</v>
      </c>
      <c r="D25" s="280">
        <f>SUM(D26:D30)</f>
        <v>32</v>
      </c>
      <c r="E25" s="279">
        <f>SUM(E26:E30)</f>
        <v>8</v>
      </c>
      <c r="F25" s="278">
        <f t="shared" si="0"/>
        <v>82548</v>
      </c>
      <c r="G25" s="283">
        <f t="shared" si="1"/>
        <v>0.10792521013567136</v>
      </c>
      <c r="H25" s="282">
        <f>SUM(H26:H30)</f>
        <v>32699</v>
      </c>
      <c r="I25" s="281">
        <f>SUM(I26:I30)</f>
        <v>46492</v>
      </c>
      <c r="J25" s="280">
        <f>SUM(J26:J30)</f>
        <v>0</v>
      </c>
      <c r="K25" s="279">
        <f>SUM(K26:K30)</f>
        <v>1</v>
      </c>
      <c r="L25" s="278">
        <f t="shared" si="2"/>
        <v>79192</v>
      </c>
      <c r="M25" s="284">
        <f t="shared" si="3"/>
        <v>0.042378017981614224</v>
      </c>
      <c r="N25" s="282">
        <f>SUM(N26:N30)</f>
        <v>494327</v>
      </c>
      <c r="O25" s="281">
        <f>SUM(O26:O30)</f>
        <v>479428</v>
      </c>
      <c r="P25" s="280">
        <f>SUM(P26:P30)</f>
        <v>199</v>
      </c>
      <c r="Q25" s="279">
        <f>SUM(Q26:Q30)</f>
        <v>68</v>
      </c>
      <c r="R25" s="278">
        <f t="shared" si="4"/>
        <v>974022</v>
      </c>
      <c r="S25" s="283">
        <f t="shared" si="5"/>
        <v>0.12147422478684188</v>
      </c>
      <c r="T25" s="282">
        <f>SUM(T26:T30)</f>
        <v>473357</v>
      </c>
      <c r="U25" s="281">
        <f>SUM(U26:U30)</f>
        <v>460427</v>
      </c>
      <c r="V25" s="280">
        <f>SUM(V26:V30)</f>
        <v>184</v>
      </c>
      <c r="W25" s="279">
        <f>SUM(W26:W30)</f>
        <v>325</v>
      </c>
      <c r="X25" s="278">
        <f t="shared" si="6"/>
        <v>934293</v>
      </c>
      <c r="Y25" s="277">
        <f t="shared" si="7"/>
        <v>0.04252306289354624</v>
      </c>
    </row>
    <row r="26" spans="1:25" ht="19.5" customHeight="1">
      <c r="A26" s="243" t="s">
        <v>338</v>
      </c>
      <c r="B26" s="240">
        <v>21730</v>
      </c>
      <c r="C26" s="238">
        <v>31641</v>
      </c>
      <c r="D26" s="239">
        <v>25</v>
      </c>
      <c r="E26" s="286">
        <v>0</v>
      </c>
      <c r="F26" s="287">
        <f t="shared" si="0"/>
        <v>53396</v>
      </c>
      <c r="G26" s="241">
        <f t="shared" si="1"/>
        <v>0.06981119494602302</v>
      </c>
      <c r="H26" s="240">
        <v>20498</v>
      </c>
      <c r="I26" s="238">
        <v>31457</v>
      </c>
      <c r="J26" s="239"/>
      <c r="K26" s="286">
        <v>1</v>
      </c>
      <c r="L26" s="287">
        <f t="shared" si="2"/>
        <v>51956</v>
      </c>
      <c r="M26" s="288">
        <f t="shared" si="3"/>
        <v>0.02771575948879823</v>
      </c>
      <c r="N26" s="240">
        <v>319280</v>
      </c>
      <c r="O26" s="238">
        <v>325930</v>
      </c>
      <c r="P26" s="239">
        <v>190</v>
      </c>
      <c r="Q26" s="286">
        <v>58</v>
      </c>
      <c r="R26" s="287">
        <f t="shared" si="4"/>
        <v>645458</v>
      </c>
      <c r="S26" s="241">
        <f t="shared" si="5"/>
        <v>0.08049767888452763</v>
      </c>
      <c r="T26" s="240">
        <v>318393</v>
      </c>
      <c r="U26" s="238">
        <v>322569</v>
      </c>
      <c r="V26" s="239">
        <v>170</v>
      </c>
      <c r="W26" s="286">
        <v>62</v>
      </c>
      <c r="X26" s="273">
        <f t="shared" si="6"/>
        <v>641194</v>
      </c>
      <c r="Y26" s="237">
        <f t="shared" si="7"/>
        <v>0.006650093419464209</v>
      </c>
    </row>
    <row r="27" spans="1:25" ht="19.5" customHeight="1">
      <c r="A27" s="243" t="s">
        <v>339</v>
      </c>
      <c r="B27" s="240">
        <v>6806</v>
      </c>
      <c r="C27" s="238">
        <v>8819</v>
      </c>
      <c r="D27" s="239">
        <v>0</v>
      </c>
      <c r="E27" s="286">
        <v>0</v>
      </c>
      <c r="F27" s="287">
        <f t="shared" si="0"/>
        <v>15625</v>
      </c>
      <c r="G27" s="241">
        <f t="shared" si="1"/>
        <v>0.020428495037673414</v>
      </c>
      <c r="H27" s="240">
        <v>5794</v>
      </c>
      <c r="I27" s="238">
        <v>7631</v>
      </c>
      <c r="J27" s="239"/>
      <c r="K27" s="286">
        <v>0</v>
      </c>
      <c r="L27" s="287">
        <f t="shared" si="2"/>
        <v>13425</v>
      </c>
      <c r="M27" s="288">
        <f t="shared" si="3"/>
        <v>0.16387337057728124</v>
      </c>
      <c r="N27" s="240">
        <v>86628</v>
      </c>
      <c r="O27" s="238">
        <v>79838</v>
      </c>
      <c r="P27" s="239">
        <v>0</v>
      </c>
      <c r="Q27" s="286">
        <v>0</v>
      </c>
      <c r="R27" s="287">
        <f t="shared" si="4"/>
        <v>166466</v>
      </c>
      <c r="S27" s="241">
        <f t="shared" si="5"/>
        <v>0.02076064842823511</v>
      </c>
      <c r="T27" s="240">
        <v>65237</v>
      </c>
      <c r="U27" s="238">
        <v>62134</v>
      </c>
      <c r="V27" s="239"/>
      <c r="W27" s="286">
        <v>0</v>
      </c>
      <c r="X27" s="273">
        <f t="shared" si="6"/>
        <v>127371</v>
      </c>
      <c r="Y27" s="237">
        <f t="shared" si="7"/>
        <v>0.30693800001570226</v>
      </c>
    </row>
    <row r="28" spans="1:25" ht="19.5" customHeight="1">
      <c r="A28" s="243" t="s">
        <v>340</v>
      </c>
      <c r="B28" s="240">
        <v>6063</v>
      </c>
      <c r="C28" s="238">
        <v>6777</v>
      </c>
      <c r="D28" s="239">
        <v>0</v>
      </c>
      <c r="E28" s="286">
        <v>0</v>
      </c>
      <c r="F28" s="222">
        <f>SUM(B28:E28)</f>
        <v>12840</v>
      </c>
      <c r="G28" s="241">
        <f>F28/$F$9</f>
        <v>0.016787320082158504</v>
      </c>
      <c r="H28" s="240">
        <v>5853</v>
      </c>
      <c r="I28" s="238">
        <v>7404</v>
      </c>
      <c r="J28" s="239"/>
      <c r="K28" s="286"/>
      <c r="L28" s="287">
        <f>SUM(H28:K28)</f>
        <v>13257</v>
      </c>
      <c r="M28" s="288" t="s">
        <v>49</v>
      </c>
      <c r="N28" s="240">
        <v>77682</v>
      </c>
      <c r="O28" s="238">
        <v>73660</v>
      </c>
      <c r="P28" s="239"/>
      <c r="Q28" s="286"/>
      <c r="R28" s="287">
        <f>SUM(N28:Q28)</f>
        <v>151342</v>
      </c>
      <c r="S28" s="241">
        <f>R28/$R$9</f>
        <v>0.018874473192279254</v>
      </c>
      <c r="T28" s="240">
        <v>79120</v>
      </c>
      <c r="U28" s="238">
        <v>75724</v>
      </c>
      <c r="V28" s="239"/>
      <c r="W28" s="286">
        <v>32</v>
      </c>
      <c r="X28" s="273">
        <f>SUM(T28:W28)</f>
        <v>154876</v>
      </c>
      <c r="Y28" s="237">
        <f>IF(ISERROR(R28/X28-1),"         /0",IF(R28/X28&gt;5,"  *  ",(R28/X28-1)))</f>
        <v>-0.02281825460368292</v>
      </c>
    </row>
    <row r="29" spans="1:25" ht="19.5" customHeight="1">
      <c r="A29" s="243" t="s">
        <v>341</v>
      </c>
      <c r="B29" s="240">
        <v>376</v>
      </c>
      <c r="C29" s="238">
        <v>0</v>
      </c>
      <c r="D29" s="239">
        <v>0</v>
      </c>
      <c r="E29" s="286">
        <v>0</v>
      </c>
      <c r="F29" s="287">
        <f>SUM(B29:E29)</f>
        <v>376</v>
      </c>
      <c r="G29" s="241">
        <f>F29/$F$9</f>
        <v>0.000491591304586573</v>
      </c>
      <c r="H29" s="240">
        <v>276</v>
      </c>
      <c r="I29" s="238"/>
      <c r="J29" s="239"/>
      <c r="K29" s="286"/>
      <c r="L29" s="287">
        <f>SUM(H29:K29)</f>
        <v>276</v>
      </c>
      <c r="M29" s="288">
        <f>IF(ISERROR(F29/L29-1),"         /0",(F29/L29-1))</f>
        <v>0.3623188405797102</v>
      </c>
      <c r="N29" s="240">
        <v>7210</v>
      </c>
      <c r="O29" s="238">
        <v>0</v>
      </c>
      <c r="P29" s="239"/>
      <c r="Q29" s="286"/>
      <c r="R29" s="287">
        <f>SUM(N29:Q29)</f>
        <v>7210</v>
      </c>
      <c r="S29" s="241">
        <f>R29/$R$9</f>
        <v>0.00089918827368697</v>
      </c>
      <c r="T29" s="240">
        <v>6662</v>
      </c>
      <c r="U29" s="238">
        <v>0</v>
      </c>
      <c r="V29" s="239"/>
      <c r="W29" s="286"/>
      <c r="X29" s="273">
        <f>SUM(T29:W29)</f>
        <v>6662</v>
      </c>
      <c r="Y29" s="237">
        <f>IF(ISERROR(R29/X29-1),"         /0",IF(R29/X29&gt;5,"  *  ",(R29/X29-1)))</f>
        <v>0.08225758030621444</v>
      </c>
    </row>
    <row r="30" spans="1:25" ht="19.5" customHeight="1" thickBot="1">
      <c r="A30" s="243" t="s">
        <v>55</v>
      </c>
      <c r="B30" s="240">
        <v>296</v>
      </c>
      <c r="C30" s="238">
        <v>0</v>
      </c>
      <c r="D30" s="239">
        <v>7</v>
      </c>
      <c r="E30" s="286">
        <v>8</v>
      </c>
      <c r="F30" s="287">
        <f t="shared" si="0"/>
        <v>311</v>
      </c>
      <c r="G30" s="241">
        <f t="shared" si="1"/>
        <v>0.00040660876522985163</v>
      </c>
      <c r="H30" s="240">
        <v>278</v>
      </c>
      <c r="I30" s="238">
        <v>0</v>
      </c>
      <c r="J30" s="239"/>
      <c r="K30" s="286"/>
      <c r="L30" s="287">
        <f t="shared" si="2"/>
        <v>278</v>
      </c>
      <c r="M30" s="288">
        <f t="shared" si="3"/>
        <v>0.11870503597122295</v>
      </c>
      <c r="N30" s="240">
        <v>3527</v>
      </c>
      <c r="O30" s="238">
        <v>0</v>
      </c>
      <c r="P30" s="239">
        <v>9</v>
      </c>
      <c r="Q30" s="286">
        <v>10</v>
      </c>
      <c r="R30" s="287">
        <f t="shared" si="4"/>
        <v>3546</v>
      </c>
      <c r="S30" s="241">
        <f t="shared" si="5"/>
        <v>0.00044223600811289814</v>
      </c>
      <c r="T30" s="240">
        <v>3945</v>
      </c>
      <c r="U30" s="238">
        <v>0</v>
      </c>
      <c r="V30" s="239">
        <v>14</v>
      </c>
      <c r="W30" s="286">
        <v>231</v>
      </c>
      <c r="X30" s="273">
        <f t="shared" si="6"/>
        <v>4190</v>
      </c>
      <c r="Y30" s="237">
        <f t="shared" si="7"/>
        <v>-0.15369928400954658</v>
      </c>
    </row>
    <row r="31" spans="1:25" s="276" customFormat="1" ht="19.5" customHeight="1">
      <c r="A31" s="285" t="s">
        <v>57</v>
      </c>
      <c r="B31" s="282">
        <f>SUM(B32:B40)</f>
        <v>96346</v>
      </c>
      <c r="C31" s="281">
        <f>SUM(C32:C40)</f>
        <v>95006</v>
      </c>
      <c r="D31" s="280">
        <f>SUM(D32:D40)</f>
        <v>3593</v>
      </c>
      <c r="E31" s="279">
        <f>SUM(E32:E40)</f>
        <v>3816</v>
      </c>
      <c r="F31" s="278">
        <f t="shared" si="0"/>
        <v>198761</v>
      </c>
      <c r="G31" s="283">
        <f t="shared" si="1"/>
        <v>0.2598648385397123</v>
      </c>
      <c r="H31" s="282">
        <f>SUM(H32:H40)</f>
        <v>79684</v>
      </c>
      <c r="I31" s="281">
        <f>SUM(I32:I40)</f>
        <v>76796</v>
      </c>
      <c r="J31" s="280">
        <f>SUM(J32:J40)</f>
        <v>3550</v>
      </c>
      <c r="K31" s="279">
        <f>SUM(K32:K40)</f>
        <v>3254</v>
      </c>
      <c r="L31" s="278">
        <f t="shared" si="2"/>
        <v>163284</v>
      </c>
      <c r="M31" s="284">
        <f t="shared" si="3"/>
        <v>0.21727174738492439</v>
      </c>
      <c r="N31" s="282">
        <f>SUM(N32:N40)</f>
        <v>963895</v>
      </c>
      <c r="O31" s="281">
        <f>SUM(O32:O40)</f>
        <v>935852</v>
      </c>
      <c r="P31" s="280">
        <f>SUM(P32:P40)</f>
        <v>41269</v>
      </c>
      <c r="Q31" s="279">
        <f>SUM(Q32:Q40)</f>
        <v>42040</v>
      </c>
      <c r="R31" s="278">
        <f t="shared" si="4"/>
        <v>1983056</v>
      </c>
      <c r="S31" s="283">
        <f t="shared" si="5"/>
        <v>0.24731493776207877</v>
      </c>
      <c r="T31" s="282">
        <f>SUM(T32:T40)</f>
        <v>881655</v>
      </c>
      <c r="U31" s="281">
        <f>SUM(U32:U40)</f>
        <v>846376</v>
      </c>
      <c r="V31" s="280">
        <f>SUM(V32:V40)</f>
        <v>16987</v>
      </c>
      <c r="W31" s="279">
        <f>SUM(W32:W40)</f>
        <v>16124</v>
      </c>
      <c r="X31" s="278">
        <f t="shared" si="6"/>
        <v>1761142</v>
      </c>
      <c r="Y31" s="277">
        <f t="shared" si="7"/>
        <v>0.12600573945769278</v>
      </c>
    </row>
    <row r="32" spans="1:25" s="213" customFormat="1" ht="19.5" customHeight="1">
      <c r="A32" s="228" t="s">
        <v>342</v>
      </c>
      <c r="B32" s="226">
        <v>56532</v>
      </c>
      <c r="C32" s="223">
        <v>54275</v>
      </c>
      <c r="D32" s="222">
        <v>3390</v>
      </c>
      <c r="E32" s="274">
        <v>3623</v>
      </c>
      <c r="F32" s="273">
        <f t="shared" si="0"/>
        <v>117820</v>
      </c>
      <c r="G32" s="225">
        <f t="shared" si="1"/>
        <v>0.15404065826167562</v>
      </c>
      <c r="H32" s="226">
        <v>53948</v>
      </c>
      <c r="I32" s="223">
        <v>51073</v>
      </c>
      <c r="J32" s="222">
        <v>3080</v>
      </c>
      <c r="K32" s="274">
        <v>2616</v>
      </c>
      <c r="L32" s="273">
        <f t="shared" si="2"/>
        <v>110717</v>
      </c>
      <c r="M32" s="275">
        <f t="shared" si="3"/>
        <v>0.06415455621088006</v>
      </c>
      <c r="N32" s="226">
        <v>609359</v>
      </c>
      <c r="O32" s="223">
        <v>579705</v>
      </c>
      <c r="P32" s="222">
        <v>32367</v>
      </c>
      <c r="Q32" s="274">
        <v>32518</v>
      </c>
      <c r="R32" s="273">
        <f t="shared" si="4"/>
        <v>1253949</v>
      </c>
      <c r="S32" s="225">
        <f t="shared" si="5"/>
        <v>0.15638505362018063</v>
      </c>
      <c r="T32" s="224">
        <v>593272</v>
      </c>
      <c r="U32" s="223">
        <v>565333</v>
      </c>
      <c r="V32" s="222">
        <v>6704</v>
      </c>
      <c r="W32" s="274">
        <v>6063</v>
      </c>
      <c r="X32" s="273">
        <f t="shared" si="6"/>
        <v>1171372</v>
      </c>
      <c r="Y32" s="221">
        <f t="shared" si="7"/>
        <v>0.0704959654149151</v>
      </c>
    </row>
    <row r="33" spans="1:25" s="213" customFormat="1" ht="19.5" customHeight="1">
      <c r="A33" s="228" t="s">
        <v>343</v>
      </c>
      <c r="B33" s="226">
        <v>25515</v>
      </c>
      <c r="C33" s="223">
        <v>26124</v>
      </c>
      <c r="D33" s="222">
        <v>8</v>
      </c>
      <c r="E33" s="274">
        <v>0</v>
      </c>
      <c r="F33" s="273">
        <f t="shared" si="0"/>
        <v>51647</v>
      </c>
      <c r="G33" s="225">
        <f t="shared" si="1"/>
        <v>0.067524510925486</v>
      </c>
      <c r="H33" s="226">
        <v>15037</v>
      </c>
      <c r="I33" s="223">
        <v>14777</v>
      </c>
      <c r="J33" s="222">
        <v>8</v>
      </c>
      <c r="K33" s="274">
        <v>3</v>
      </c>
      <c r="L33" s="273">
        <f t="shared" si="2"/>
        <v>29825</v>
      </c>
      <c r="M33" s="275">
        <f t="shared" si="3"/>
        <v>0.7316680637049455</v>
      </c>
      <c r="N33" s="226">
        <v>231698</v>
      </c>
      <c r="O33" s="223">
        <v>229569</v>
      </c>
      <c r="P33" s="222">
        <v>3787</v>
      </c>
      <c r="Q33" s="274">
        <v>4102</v>
      </c>
      <c r="R33" s="273">
        <f t="shared" si="4"/>
        <v>469156</v>
      </c>
      <c r="S33" s="225">
        <f t="shared" si="5"/>
        <v>0.0585103430970713</v>
      </c>
      <c r="T33" s="224">
        <v>159307</v>
      </c>
      <c r="U33" s="223">
        <v>157336</v>
      </c>
      <c r="V33" s="222">
        <v>1579</v>
      </c>
      <c r="W33" s="274">
        <v>1495</v>
      </c>
      <c r="X33" s="273">
        <f t="shared" si="6"/>
        <v>319717</v>
      </c>
      <c r="Y33" s="221">
        <f t="shared" si="7"/>
        <v>0.46741024093182415</v>
      </c>
    </row>
    <row r="34" spans="1:25" s="213" customFormat="1" ht="19.5" customHeight="1">
      <c r="A34" s="228" t="s">
        <v>344</v>
      </c>
      <c r="B34" s="226">
        <v>4566</v>
      </c>
      <c r="C34" s="223">
        <v>4791</v>
      </c>
      <c r="D34" s="222">
        <v>101</v>
      </c>
      <c r="E34" s="274">
        <v>101</v>
      </c>
      <c r="F34" s="273">
        <f t="shared" si="0"/>
        <v>9559</v>
      </c>
      <c r="G34" s="225">
        <f t="shared" si="1"/>
        <v>0.01249766298016769</v>
      </c>
      <c r="H34" s="226">
        <v>3244</v>
      </c>
      <c r="I34" s="223">
        <v>3990</v>
      </c>
      <c r="J34" s="222">
        <v>448</v>
      </c>
      <c r="K34" s="274">
        <v>539</v>
      </c>
      <c r="L34" s="273">
        <f t="shared" si="2"/>
        <v>8221</v>
      </c>
      <c r="M34" s="275">
        <f t="shared" si="3"/>
        <v>0.16275392288042823</v>
      </c>
      <c r="N34" s="226">
        <v>42320</v>
      </c>
      <c r="O34" s="223">
        <v>44745</v>
      </c>
      <c r="P34" s="222">
        <v>3416</v>
      </c>
      <c r="Q34" s="274">
        <v>3622</v>
      </c>
      <c r="R34" s="273">
        <f t="shared" si="4"/>
        <v>94103</v>
      </c>
      <c r="S34" s="225">
        <f t="shared" si="5"/>
        <v>0.011735965897193473</v>
      </c>
      <c r="T34" s="224">
        <v>46463</v>
      </c>
      <c r="U34" s="223">
        <v>48580</v>
      </c>
      <c r="V34" s="222">
        <v>4909</v>
      </c>
      <c r="W34" s="274">
        <v>4642</v>
      </c>
      <c r="X34" s="273">
        <f t="shared" si="6"/>
        <v>104594</v>
      </c>
      <c r="Y34" s="221">
        <f t="shared" si="7"/>
        <v>-0.10030212058053045</v>
      </c>
    </row>
    <row r="35" spans="1:25" s="213" customFormat="1" ht="19.5" customHeight="1">
      <c r="A35" s="228" t="s">
        <v>345</v>
      </c>
      <c r="B35" s="226">
        <v>3467</v>
      </c>
      <c r="C35" s="223">
        <v>3893</v>
      </c>
      <c r="D35" s="222">
        <v>1</v>
      </c>
      <c r="E35" s="274">
        <v>0</v>
      </c>
      <c r="F35" s="273">
        <f>SUM(B35:E35)</f>
        <v>7361</v>
      </c>
      <c r="G35" s="225">
        <f>F35/$F$9</f>
        <v>0.009623945726228095</v>
      </c>
      <c r="H35" s="226">
        <v>2344</v>
      </c>
      <c r="I35" s="223">
        <v>2554</v>
      </c>
      <c r="J35" s="222"/>
      <c r="K35" s="274">
        <v>82</v>
      </c>
      <c r="L35" s="273">
        <f>SUM(H35:K35)</f>
        <v>4980</v>
      </c>
      <c r="M35" s="275">
        <f>IF(ISERROR(F35/L35-1),"         /0",(F35/L35-1))</f>
        <v>0.47811244979919687</v>
      </c>
      <c r="N35" s="226">
        <v>33761</v>
      </c>
      <c r="O35" s="223">
        <v>40584</v>
      </c>
      <c r="P35" s="222">
        <v>1080</v>
      </c>
      <c r="Q35" s="274">
        <v>1197</v>
      </c>
      <c r="R35" s="273">
        <f>SUM(N35:Q35)</f>
        <v>76622</v>
      </c>
      <c r="S35" s="225">
        <f>R35/$R$9</f>
        <v>0.009555839654152984</v>
      </c>
      <c r="T35" s="224">
        <v>26026</v>
      </c>
      <c r="U35" s="223">
        <v>26201</v>
      </c>
      <c r="V35" s="222">
        <v>2739</v>
      </c>
      <c r="W35" s="274">
        <v>2969</v>
      </c>
      <c r="X35" s="273">
        <f>SUM(T35:W35)</f>
        <v>57935</v>
      </c>
      <c r="Y35" s="221">
        <f>IF(ISERROR(R35/X35-1),"         /0",IF(R35/X35&gt;5,"  *  ",(R35/X35-1)))</f>
        <v>0.32255113489255205</v>
      </c>
    </row>
    <row r="36" spans="1:25" s="213" customFormat="1" ht="19.5" customHeight="1">
      <c r="A36" s="228" t="s">
        <v>346</v>
      </c>
      <c r="B36" s="226">
        <v>2443</v>
      </c>
      <c r="C36" s="223">
        <v>2439</v>
      </c>
      <c r="D36" s="222">
        <v>9</v>
      </c>
      <c r="E36" s="274">
        <v>9</v>
      </c>
      <c r="F36" s="273">
        <f>SUM(B36:E36)</f>
        <v>4900</v>
      </c>
      <c r="G36" s="225">
        <f>F36/$F$9</f>
        <v>0.006406376043814383</v>
      </c>
      <c r="H36" s="226">
        <v>603</v>
      </c>
      <c r="I36" s="223">
        <v>562</v>
      </c>
      <c r="J36" s="222">
        <v>4</v>
      </c>
      <c r="K36" s="274">
        <v>4</v>
      </c>
      <c r="L36" s="273">
        <f>SUM(H36:K36)</f>
        <v>1173</v>
      </c>
      <c r="M36" s="275">
        <f>IF(ISERROR(F36/L36-1),"         /0",(F36/L36-1))</f>
        <v>3.177323103154305</v>
      </c>
      <c r="N36" s="226">
        <v>12689</v>
      </c>
      <c r="O36" s="223">
        <v>10888</v>
      </c>
      <c r="P36" s="222">
        <v>14</v>
      </c>
      <c r="Q36" s="274">
        <v>20</v>
      </c>
      <c r="R36" s="273">
        <f>SUM(N36:Q36)</f>
        <v>23611</v>
      </c>
      <c r="S36" s="225">
        <f>R36/$R$9</f>
        <v>0.0029446233467438345</v>
      </c>
      <c r="T36" s="224">
        <v>3342</v>
      </c>
      <c r="U36" s="223">
        <v>2529</v>
      </c>
      <c r="V36" s="222">
        <v>71</v>
      </c>
      <c r="W36" s="274">
        <v>60</v>
      </c>
      <c r="X36" s="273">
        <f>SUM(T36:W36)</f>
        <v>6002</v>
      </c>
      <c r="Y36" s="221">
        <f>IF(ISERROR(R36/X36-1),"         /0",IF(R36/X36&gt;5,"  *  ",(R36/X36-1)))</f>
        <v>2.933855381539487</v>
      </c>
    </row>
    <row r="37" spans="1:25" s="213" customFormat="1" ht="19.5" customHeight="1">
      <c r="A37" s="228" t="s">
        <v>347</v>
      </c>
      <c r="B37" s="226">
        <v>2058</v>
      </c>
      <c r="C37" s="223">
        <v>2353</v>
      </c>
      <c r="D37" s="222">
        <v>81</v>
      </c>
      <c r="E37" s="274">
        <v>80</v>
      </c>
      <c r="F37" s="273">
        <f>SUM(B37:E37)</f>
        <v>4572</v>
      </c>
      <c r="G37" s="225">
        <f>F37/$F$9</f>
        <v>0.005977541075983542</v>
      </c>
      <c r="H37" s="226">
        <v>3825</v>
      </c>
      <c r="I37" s="223">
        <v>3335</v>
      </c>
      <c r="J37" s="222">
        <v>2</v>
      </c>
      <c r="K37" s="274"/>
      <c r="L37" s="273">
        <f>SUM(H37:K37)</f>
        <v>7162</v>
      </c>
      <c r="M37" s="275">
        <f>IF(ISERROR(F37/L37-1),"         /0",(F37/L37-1))</f>
        <v>-0.36163082937726887</v>
      </c>
      <c r="N37" s="226">
        <v>19425</v>
      </c>
      <c r="O37" s="223">
        <v>19733</v>
      </c>
      <c r="P37" s="222">
        <v>217</v>
      </c>
      <c r="Q37" s="274">
        <v>192</v>
      </c>
      <c r="R37" s="273">
        <f>SUM(N37:Q37)</f>
        <v>39567</v>
      </c>
      <c r="S37" s="225">
        <f>R37/$R$9</f>
        <v>0.004934560669205596</v>
      </c>
      <c r="T37" s="224">
        <v>47791</v>
      </c>
      <c r="U37" s="223">
        <v>42354</v>
      </c>
      <c r="V37" s="222">
        <v>151</v>
      </c>
      <c r="W37" s="274">
        <v>146</v>
      </c>
      <c r="X37" s="273">
        <f>SUM(T37:W37)</f>
        <v>90442</v>
      </c>
      <c r="Y37" s="221">
        <f>IF(ISERROR(R37/X37-1),"         /0",IF(R37/X37&gt;5,"  *  ",(R37/X37-1)))</f>
        <v>-0.5625152031135976</v>
      </c>
    </row>
    <row r="38" spans="1:25" s="213" customFormat="1" ht="19.5" customHeight="1">
      <c r="A38" s="228" t="s">
        <v>348</v>
      </c>
      <c r="B38" s="226">
        <v>1195</v>
      </c>
      <c r="C38" s="223">
        <v>721</v>
      </c>
      <c r="D38" s="222">
        <v>0</v>
      </c>
      <c r="E38" s="274">
        <v>0</v>
      </c>
      <c r="F38" s="273">
        <f t="shared" si="0"/>
        <v>1916</v>
      </c>
      <c r="G38" s="225">
        <f t="shared" si="1"/>
        <v>0.002505023775499665</v>
      </c>
      <c r="H38" s="226">
        <v>481</v>
      </c>
      <c r="I38" s="223">
        <v>381</v>
      </c>
      <c r="J38" s="222">
        <v>8</v>
      </c>
      <c r="K38" s="274">
        <v>10</v>
      </c>
      <c r="L38" s="273">
        <f t="shared" si="2"/>
        <v>880</v>
      </c>
      <c r="M38" s="275">
        <f t="shared" si="3"/>
        <v>1.1772727272727272</v>
      </c>
      <c r="N38" s="226">
        <v>10125</v>
      </c>
      <c r="O38" s="223">
        <v>7533</v>
      </c>
      <c r="P38" s="222">
        <v>42</v>
      </c>
      <c r="Q38" s="274">
        <v>48</v>
      </c>
      <c r="R38" s="273">
        <f t="shared" si="4"/>
        <v>17748</v>
      </c>
      <c r="S38" s="225">
        <f t="shared" si="5"/>
        <v>0.002213424893397551</v>
      </c>
      <c r="T38" s="224">
        <v>3706</v>
      </c>
      <c r="U38" s="223">
        <v>3183</v>
      </c>
      <c r="V38" s="222">
        <v>188</v>
      </c>
      <c r="W38" s="274">
        <v>223</v>
      </c>
      <c r="X38" s="273">
        <f t="shared" si="6"/>
        <v>7300</v>
      </c>
      <c r="Y38" s="221">
        <f t="shared" si="7"/>
        <v>1.4312328767123286</v>
      </c>
    </row>
    <row r="39" spans="1:25" s="213" customFormat="1" ht="19.5" customHeight="1">
      <c r="A39" s="228" t="s">
        <v>349</v>
      </c>
      <c r="B39" s="226">
        <v>391</v>
      </c>
      <c r="C39" s="223">
        <v>281</v>
      </c>
      <c r="D39" s="222">
        <v>0</v>
      </c>
      <c r="E39" s="274">
        <v>0</v>
      </c>
      <c r="F39" s="273">
        <f t="shared" si="0"/>
        <v>672</v>
      </c>
      <c r="G39" s="225">
        <f t="shared" si="1"/>
        <v>0.0008785887145802582</v>
      </c>
      <c r="H39" s="226">
        <v>108</v>
      </c>
      <c r="I39" s="223">
        <v>77</v>
      </c>
      <c r="J39" s="222"/>
      <c r="K39" s="274"/>
      <c r="L39" s="273">
        <f t="shared" si="2"/>
        <v>185</v>
      </c>
      <c r="M39" s="275">
        <f t="shared" si="3"/>
        <v>2.6324324324324326</v>
      </c>
      <c r="N39" s="226">
        <v>2620</v>
      </c>
      <c r="O39" s="223">
        <v>1830</v>
      </c>
      <c r="P39" s="222"/>
      <c r="Q39" s="274"/>
      <c r="R39" s="273">
        <f t="shared" si="4"/>
        <v>4450</v>
      </c>
      <c r="S39" s="225">
        <f t="shared" si="5"/>
        <v>0.0005549775059510425</v>
      </c>
      <c r="T39" s="224">
        <v>691</v>
      </c>
      <c r="U39" s="223">
        <v>390</v>
      </c>
      <c r="V39" s="222">
        <v>9</v>
      </c>
      <c r="W39" s="274">
        <v>7</v>
      </c>
      <c r="X39" s="273">
        <f t="shared" si="6"/>
        <v>1097</v>
      </c>
      <c r="Y39" s="221">
        <f t="shared" si="7"/>
        <v>3.0565177757520514</v>
      </c>
    </row>
    <row r="40" spans="1:25" s="213" customFormat="1" ht="19.5" customHeight="1" thickBot="1">
      <c r="A40" s="243" t="s">
        <v>55</v>
      </c>
      <c r="B40" s="240">
        <v>179</v>
      </c>
      <c r="C40" s="238">
        <v>129</v>
      </c>
      <c r="D40" s="239">
        <v>3</v>
      </c>
      <c r="E40" s="286">
        <v>3</v>
      </c>
      <c r="F40" s="287">
        <f>SUM(B40:E40)</f>
        <v>314</v>
      </c>
      <c r="G40" s="241">
        <f>F40/$F$9</f>
        <v>0.0004105310362770849</v>
      </c>
      <c r="H40" s="240">
        <v>94</v>
      </c>
      <c r="I40" s="238">
        <v>47</v>
      </c>
      <c r="J40" s="239"/>
      <c r="K40" s="286"/>
      <c r="L40" s="287">
        <f>SUM(H40:K40)</f>
        <v>141</v>
      </c>
      <c r="M40" s="288">
        <f>IF(ISERROR(F40/L40-1),"         /0",(F40/L40-1))</f>
        <v>1.226950354609929</v>
      </c>
      <c r="N40" s="240">
        <v>1898</v>
      </c>
      <c r="O40" s="238">
        <v>1265</v>
      </c>
      <c r="P40" s="239">
        <v>346</v>
      </c>
      <c r="Q40" s="286">
        <v>341</v>
      </c>
      <c r="R40" s="287">
        <f>SUM(N40:Q40)</f>
        <v>3850</v>
      </c>
      <c r="S40" s="241">
        <f>R40/$R$9</f>
        <v>0.00048014907818236263</v>
      </c>
      <c r="T40" s="287">
        <v>1057</v>
      </c>
      <c r="U40" s="238">
        <v>470</v>
      </c>
      <c r="V40" s="239">
        <v>637</v>
      </c>
      <c r="W40" s="286">
        <v>519</v>
      </c>
      <c r="X40" s="287">
        <f>SUM(T40:W40)</f>
        <v>2683</v>
      </c>
      <c r="Y40" s="237">
        <f>IF(ISERROR(R40/X40-1),"         /0",IF(R40/X40&gt;5,"  *  ",(R40/X40-1)))</f>
        <v>0.43496086470369</v>
      </c>
    </row>
    <row r="41" spans="1:25" s="276" customFormat="1" ht="19.5" customHeight="1">
      <c r="A41" s="285" t="s">
        <v>56</v>
      </c>
      <c r="B41" s="282">
        <f>SUM(B42:B44)</f>
        <v>7678</v>
      </c>
      <c r="C41" s="281">
        <f>SUM(C42:C44)</f>
        <v>7396</v>
      </c>
      <c r="D41" s="280">
        <f>SUM(D42:D44)</f>
        <v>5</v>
      </c>
      <c r="E41" s="279">
        <f>SUM(E42:E44)</f>
        <v>0</v>
      </c>
      <c r="F41" s="278">
        <f t="shared" si="0"/>
        <v>15079</v>
      </c>
      <c r="G41" s="283">
        <f t="shared" si="1"/>
        <v>0.019714641707076954</v>
      </c>
      <c r="H41" s="282">
        <f>SUM(H42:H44)</f>
        <v>6340</v>
      </c>
      <c r="I41" s="281">
        <f>SUM(I42:I44)</f>
        <v>6212</v>
      </c>
      <c r="J41" s="280">
        <f>SUM(J42:J44)</f>
        <v>194</v>
      </c>
      <c r="K41" s="279">
        <f>SUM(K42:K44)</f>
        <v>188</v>
      </c>
      <c r="L41" s="278">
        <f t="shared" si="2"/>
        <v>12934</v>
      </c>
      <c r="M41" s="284">
        <f t="shared" si="3"/>
        <v>0.16584196690892217</v>
      </c>
      <c r="N41" s="282">
        <f>SUM(N42:N44)</f>
        <v>82236</v>
      </c>
      <c r="O41" s="281">
        <f>SUM(O42:O44)</f>
        <v>81757</v>
      </c>
      <c r="P41" s="280">
        <f>SUM(P42:P44)</f>
        <v>645</v>
      </c>
      <c r="Q41" s="279">
        <f>SUM(Q42:Q44)</f>
        <v>718</v>
      </c>
      <c r="R41" s="278">
        <f t="shared" si="4"/>
        <v>165356</v>
      </c>
      <c r="S41" s="283">
        <f t="shared" si="5"/>
        <v>0.020622215836863054</v>
      </c>
      <c r="T41" s="282">
        <f>SUM(T42:T44)</f>
        <v>68674</v>
      </c>
      <c r="U41" s="281">
        <f>SUM(U42:U44)</f>
        <v>66296</v>
      </c>
      <c r="V41" s="280">
        <f>SUM(V42:V44)</f>
        <v>956</v>
      </c>
      <c r="W41" s="279">
        <f>SUM(W42:W44)</f>
        <v>939</v>
      </c>
      <c r="X41" s="278">
        <f t="shared" si="6"/>
        <v>136865</v>
      </c>
      <c r="Y41" s="277">
        <f t="shared" si="7"/>
        <v>0.20816863332480917</v>
      </c>
    </row>
    <row r="42" spans="1:25" ht="19.5" customHeight="1">
      <c r="A42" s="228" t="s">
        <v>350</v>
      </c>
      <c r="B42" s="226">
        <v>4725</v>
      </c>
      <c r="C42" s="223">
        <v>4640</v>
      </c>
      <c r="D42" s="222">
        <v>5</v>
      </c>
      <c r="E42" s="274">
        <v>0</v>
      </c>
      <c r="F42" s="273">
        <f t="shared" si="0"/>
        <v>9370</v>
      </c>
      <c r="G42" s="225">
        <f t="shared" si="1"/>
        <v>0.012250559904191993</v>
      </c>
      <c r="H42" s="226">
        <v>4864</v>
      </c>
      <c r="I42" s="223">
        <v>4784</v>
      </c>
      <c r="J42" s="222">
        <v>186</v>
      </c>
      <c r="K42" s="274">
        <v>187</v>
      </c>
      <c r="L42" s="273">
        <f t="shared" si="2"/>
        <v>10021</v>
      </c>
      <c r="M42" s="275">
        <f t="shared" si="3"/>
        <v>-0.06496357648937234</v>
      </c>
      <c r="N42" s="226">
        <v>55958</v>
      </c>
      <c r="O42" s="223">
        <v>54225</v>
      </c>
      <c r="P42" s="222">
        <v>478</v>
      </c>
      <c r="Q42" s="274">
        <v>446</v>
      </c>
      <c r="R42" s="273">
        <f t="shared" si="4"/>
        <v>111107</v>
      </c>
      <c r="S42" s="225">
        <f t="shared" si="5"/>
        <v>0.01385660354015786</v>
      </c>
      <c r="T42" s="224">
        <v>51301</v>
      </c>
      <c r="U42" s="223">
        <v>50329</v>
      </c>
      <c r="V42" s="222">
        <v>665</v>
      </c>
      <c r="W42" s="274">
        <v>625</v>
      </c>
      <c r="X42" s="273">
        <f t="shared" si="6"/>
        <v>102920</v>
      </c>
      <c r="Y42" s="221">
        <f t="shared" si="7"/>
        <v>0.07954722114263513</v>
      </c>
    </row>
    <row r="43" spans="1:25" ht="19.5" customHeight="1">
      <c r="A43" s="228" t="s">
        <v>351</v>
      </c>
      <c r="B43" s="226">
        <v>2897</v>
      </c>
      <c r="C43" s="223">
        <v>2636</v>
      </c>
      <c r="D43" s="222">
        <v>0</v>
      </c>
      <c r="E43" s="274">
        <v>0</v>
      </c>
      <c r="F43" s="273">
        <f t="shared" si="0"/>
        <v>5533</v>
      </c>
      <c r="G43" s="225">
        <f t="shared" si="1"/>
        <v>0.007233975234780607</v>
      </c>
      <c r="H43" s="226">
        <v>1420</v>
      </c>
      <c r="I43" s="223">
        <v>1410</v>
      </c>
      <c r="J43" s="222">
        <v>8</v>
      </c>
      <c r="K43" s="274">
        <v>1</v>
      </c>
      <c r="L43" s="273">
        <f t="shared" si="2"/>
        <v>2839</v>
      </c>
      <c r="M43" s="275">
        <f t="shared" si="3"/>
        <v>0.9489256780556534</v>
      </c>
      <c r="N43" s="226">
        <v>25695</v>
      </c>
      <c r="O43" s="223">
        <v>26008</v>
      </c>
      <c r="P43" s="222">
        <v>164</v>
      </c>
      <c r="Q43" s="274">
        <v>264</v>
      </c>
      <c r="R43" s="273">
        <f t="shared" si="4"/>
        <v>52131</v>
      </c>
      <c r="S43" s="225">
        <f t="shared" si="5"/>
        <v>0.0065014679466817524</v>
      </c>
      <c r="T43" s="224">
        <v>16592</v>
      </c>
      <c r="U43" s="223">
        <v>15487</v>
      </c>
      <c r="V43" s="222">
        <v>285</v>
      </c>
      <c r="W43" s="274">
        <v>293</v>
      </c>
      <c r="X43" s="273">
        <f t="shared" si="6"/>
        <v>32657</v>
      </c>
      <c r="Y43" s="221">
        <f t="shared" si="7"/>
        <v>0.5963193189821479</v>
      </c>
    </row>
    <row r="44" spans="1:25" ht="19.5" customHeight="1" thickBot="1">
      <c r="A44" s="228" t="s">
        <v>55</v>
      </c>
      <c r="B44" s="226">
        <v>56</v>
      </c>
      <c r="C44" s="223">
        <v>120</v>
      </c>
      <c r="D44" s="222">
        <v>0</v>
      </c>
      <c r="E44" s="274">
        <v>0</v>
      </c>
      <c r="F44" s="273">
        <f t="shared" si="0"/>
        <v>176</v>
      </c>
      <c r="G44" s="225">
        <f t="shared" si="1"/>
        <v>0.00023010656810435332</v>
      </c>
      <c r="H44" s="226">
        <v>56</v>
      </c>
      <c r="I44" s="223">
        <v>18</v>
      </c>
      <c r="J44" s="222"/>
      <c r="K44" s="274"/>
      <c r="L44" s="273">
        <f t="shared" si="2"/>
        <v>74</v>
      </c>
      <c r="M44" s="275">
        <f t="shared" si="3"/>
        <v>1.3783783783783785</v>
      </c>
      <c r="N44" s="226">
        <v>583</v>
      </c>
      <c r="O44" s="223">
        <v>1524</v>
      </c>
      <c r="P44" s="222">
        <v>3</v>
      </c>
      <c r="Q44" s="274">
        <v>8</v>
      </c>
      <c r="R44" s="273">
        <f t="shared" si="4"/>
        <v>2118</v>
      </c>
      <c r="S44" s="225">
        <f t="shared" si="5"/>
        <v>0.00026414435002344</v>
      </c>
      <c r="T44" s="224">
        <v>781</v>
      </c>
      <c r="U44" s="223">
        <v>480</v>
      </c>
      <c r="V44" s="222">
        <v>6</v>
      </c>
      <c r="W44" s="274">
        <v>21</v>
      </c>
      <c r="X44" s="273">
        <f t="shared" si="6"/>
        <v>1288</v>
      </c>
      <c r="Y44" s="221">
        <f t="shared" si="7"/>
        <v>0.6444099378881987</v>
      </c>
    </row>
    <row r="45" spans="1:25" s="213" customFormat="1" ht="19.5" customHeight="1" thickBot="1">
      <c r="A45" s="272" t="s">
        <v>55</v>
      </c>
      <c r="B45" s="269">
        <v>1200</v>
      </c>
      <c r="C45" s="268">
        <v>383</v>
      </c>
      <c r="D45" s="267">
        <v>0</v>
      </c>
      <c r="E45" s="266">
        <v>0</v>
      </c>
      <c r="F45" s="265">
        <f t="shared" si="0"/>
        <v>1583</v>
      </c>
      <c r="G45" s="270">
        <f t="shared" si="1"/>
        <v>0.002069651689256769</v>
      </c>
      <c r="H45" s="269">
        <v>1034</v>
      </c>
      <c r="I45" s="268">
        <v>286</v>
      </c>
      <c r="J45" s="267">
        <v>0</v>
      </c>
      <c r="K45" s="266">
        <v>0</v>
      </c>
      <c r="L45" s="265">
        <f t="shared" si="2"/>
        <v>1320</v>
      </c>
      <c r="M45" s="271">
        <f t="shared" si="3"/>
        <v>0.19924242424242422</v>
      </c>
      <c r="N45" s="269">
        <v>14318</v>
      </c>
      <c r="O45" s="268">
        <v>3116</v>
      </c>
      <c r="P45" s="267">
        <v>22</v>
      </c>
      <c r="Q45" s="266">
        <v>15</v>
      </c>
      <c r="R45" s="265">
        <f t="shared" si="4"/>
        <v>17471</v>
      </c>
      <c r="S45" s="270">
        <f t="shared" si="5"/>
        <v>0.002178879102577677</v>
      </c>
      <c r="T45" s="269">
        <v>11395</v>
      </c>
      <c r="U45" s="268">
        <v>1802</v>
      </c>
      <c r="V45" s="267">
        <v>5074</v>
      </c>
      <c r="W45" s="266">
        <v>4312</v>
      </c>
      <c r="X45" s="265">
        <f t="shared" si="6"/>
        <v>22583</v>
      </c>
      <c r="Y45" s="264">
        <f t="shared" si="7"/>
        <v>-0.22636496479652835</v>
      </c>
    </row>
    <row r="46" ht="15" thickTop="1">
      <c r="A46" s="94" t="s">
        <v>42</v>
      </c>
    </row>
    <row r="47" ht="15">
      <c r="A47" s="94" t="s">
        <v>54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6:Y65536 M46:M65536 Y3 M3">
    <cfRule type="cellIs" priority="3" dxfId="91" operator="lessThan" stopIfTrue="1">
      <formula>0</formula>
    </cfRule>
  </conditionalFormatting>
  <conditionalFormatting sqref="M9:M45 Y9:Y45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0" zoomScaleNormal="80" zoomScalePageLayoutView="0" workbookViewId="0" topLeftCell="A1">
      <selection activeCell="T59" sqref="T59:W59"/>
    </sheetView>
  </sheetViews>
  <sheetFormatPr defaultColWidth="8.00390625" defaultRowHeight="15"/>
  <cols>
    <col min="1" max="1" width="25.8515625" style="121" customWidth="1"/>
    <col min="2" max="2" width="10.57421875" style="121" bestFit="1" customWidth="1"/>
    <col min="3" max="3" width="10.7109375" style="121" bestFit="1" customWidth="1"/>
    <col min="4" max="4" width="8.57421875" style="121" bestFit="1" customWidth="1"/>
    <col min="5" max="5" width="10.7109375" style="121" bestFit="1" customWidth="1"/>
    <col min="6" max="6" width="10.57421875" style="121" bestFit="1" customWidth="1"/>
    <col min="7" max="7" width="9.7109375" style="121" customWidth="1"/>
    <col min="8" max="8" width="10.57421875" style="121" bestFit="1" customWidth="1"/>
    <col min="9" max="9" width="10.7109375" style="121" bestFit="1" customWidth="1"/>
    <col min="10" max="10" width="8.57421875" style="121" customWidth="1"/>
    <col min="11" max="11" width="10.7109375" style="121" bestFit="1" customWidth="1"/>
    <col min="12" max="12" width="10.57421875" style="121" bestFit="1" customWidth="1"/>
    <col min="13" max="13" width="10.8515625" style="121" bestFit="1" customWidth="1"/>
    <col min="14" max="14" width="11.57421875" style="121" customWidth="1"/>
    <col min="15" max="15" width="11.28125" style="121" customWidth="1"/>
    <col min="16" max="16" width="9.00390625" style="121" customWidth="1"/>
    <col min="17" max="17" width="10.8515625" style="121" customWidth="1"/>
    <col min="18" max="18" width="12.7109375" style="121" bestFit="1" customWidth="1"/>
    <col min="19" max="19" width="9.8515625" style="121" bestFit="1" customWidth="1"/>
    <col min="20" max="21" width="11.140625" style="121" bestFit="1" customWidth="1"/>
    <col min="22" max="23" width="10.28125" style="121" customWidth="1"/>
    <col min="24" max="24" width="12.7109375" style="121" bestFit="1" customWidth="1"/>
    <col min="25" max="25" width="9.851562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68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5.75" customHeight="1" thickBot="1" thickTop="1">
      <c r="A5" s="641" t="s">
        <v>67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1" customFormat="1" ht="26.25" customHeight="1">
      <c r="A6" s="642"/>
      <c r="B6" s="645" t="s">
        <v>152</v>
      </c>
      <c r="C6" s="646"/>
      <c r="D6" s="646"/>
      <c r="E6" s="646"/>
      <c r="F6" s="646"/>
      <c r="G6" s="622" t="s">
        <v>34</v>
      </c>
      <c r="H6" s="645" t="s">
        <v>152</v>
      </c>
      <c r="I6" s="646"/>
      <c r="J6" s="646"/>
      <c r="K6" s="646"/>
      <c r="L6" s="646"/>
      <c r="M6" s="633" t="s">
        <v>33</v>
      </c>
      <c r="N6" s="645" t="s">
        <v>153</v>
      </c>
      <c r="O6" s="646"/>
      <c r="P6" s="646"/>
      <c r="Q6" s="646"/>
      <c r="R6" s="646"/>
      <c r="S6" s="622" t="s">
        <v>34</v>
      </c>
      <c r="T6" s="645" t="s">
        <v>154</v>
      </c>
      <c r="U6" s="646"/>
      <c r="V6" s="646"/>
      <c r="W6" s="646"/>
      <c r="X6" s="646"/>
      <c r="Y6" s="627" t="s">
        <v>33</v>
      </c>
    </row>
    <row r="7" spans="1:25" s="161" customFormat="1" ht="26.25" customHeight="1">
      <c r="A7" s="643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59" customFormat="1" ht="15" thickBot="1">
      <c r="A8" s="644"/>
      <c r="B8" s="262" t="s">
        <v>19</v>
      </c>
      <c r="C8" s="260" t="s">
        <v>18</v>
      </c>
      <c r="D8" s="261" t="s">
        <v>19</v>
      </c>
      <c r="E8" s="260" t="s">
        <v>18</v>
      </c>
      <c r="F8" s="618"/>
      <c r="G8" s="624"/>
      <c r="H8" s="262" t="s">
        <v>19</v>
      </c>
      <c r="I8" s="260" t="s">
        <v>18</v>
      </c>
      <c r="J8" s="261" t="s">
        <v>19</v>
      </c>
      <c r="K8" s="260" t="s">
        <v>18</v>
      </c>
      <c r="L8" s="618"/>
      <c r="M8" s="635"/>
      <c r="N8" s="262" t="s">
        <v>19</v>
      </c>
      <c r="O8" s="260" t="s">
        <v>18</v>
      </c>
      <c r="P8" s="261" t="s">
        <v>19</v>
      </c>
      <c r="Q8" s="260" t="s">
        <v>18</v>
      </c>
      <c r="R8" s="618"/>
      <c r="S8" s="624"/>
      <c r="T8" s="262" t="s">
        <v>19</v>
      </c>
      <c r="U8" s="260" t="s">
        <v>18</v>
      </c>
      <c r="V8" s="261" t="s">
        <v>19</v>
      </c>
      <c r="W8" s="260" t="s">
        <v>18</v>
      </c>
      <c r="X8" s="618"/>
      <c r="Y8" s="629"/>
    </row>
    <row r="9" spans="1:25" s="150" customFormat="1" ht="18" customHeight="1" thickBot="1" thickTop="1">
      <c r="A9" s="302" t="s">
        <v>24</v>
      </c>
      <c r="B9" s="421">
        <f>B10+B23+B35+B42+B51+B59</f>
        <v>372844</v>
      </c>
      <c r="C9" s="422">
        <f>C10+C23+C35+C42+C51+C59</f>
        <v>384287</v>
      </c>
      <c r="D9" s="423">
        <f>D10+D23+D35+D42+D51+D59</f>
        <v>3798</v>
      </c>
      <c r="E9" s="422">
        <f>E10+E23+E35+E42+E51+E59</f>
        <v>3934</v>
      </c>
      <c r="F9" s="423">
        <f aca="true" t="shared" si="0" ref="F9:F37">SUM(B9:E9)</f>
        <v>764863</v>
      </c>
      <c r="G9" s="424">
        <f aca="true" t="shared" si="1" ref="G9:G37">F9/$F$9</f>
        <v>1</v>
      </c>
      <c r="H9" s="421">
        <f>H10+H23+H35+H42+H51+H59</f>
        <v>316862</v>
      </c>
      <c r="I9" s="422">
        <f>I10+I23+I35+I42+I51+I59</f>
        <v>326911</v>
      </c>
      <c r="J9" s="423">
        <f>J10+J23+J35+J42+J51+J59</f>
        <v>3860</v>
      </c>
      <c r="K9" s="422">
        <f>K10+K23+K35+K42+K51+K59</f>
        <v>3638</v>
      </c>
      <c r="L9" s="423">
        <f aca="true" t="shared" si="2" ref="L9:L37">SUM(H9:K9)</f>
        <v>651271</v>
      </c>
      <c r="M9" s="425">
        <f aca="true" t="shared" si="3" ref="M9:M37">IF(ISERROR(F9/L9-1),"         /0",(F9/L9-1))</f>
        <v>0.1744158729622538</v>
      </c>
      <c r="N9" s="421">
        <f>N10+N23+N35+N42+N51+N59</f>
        <v>4009412</v>
      </c>
      <c r="O9" s="422">
        <f>O10+O23+O35+O42+O51+O59</f>
        <v>3920091</v>
      </c>
      <c r="P9" s="423">
        <f>P10+P23+P35+P42+P51+P59</f>
        <v>44194</v>
      </c>
      <c r="Q9" s="422">
        <f>Q10+Q23+Q35+Q42+Q51+Q59</f>
        <v>44646</v>
      </c>
      <c r="R9" s="423">
        <f aca="true" t="shared" si="4" ref="R9:R37">SUM(N9:Q9)</f>
        <v>8018343</v>
      </c>
      <c r="S9" s="424">
        <f aca="true" t="shared" si="5" ref="S9:S37">R9/$R$9</f>
        <v>1</v>
      </c>
      <c r="T9" s="421">
        <f>T10+T23+T35+T42+T51+T59</f>
        <v>3530771</v>
      </c>
      <c r="U9" s="422">
        <f>U10+U23+U35+U42+U51+U59</f>
        <v>3439906</v>
      </c>
      <c r="V9" s="423">
        <f>V10+V23+V35+V42+V51+V59</f>
        <v>28284</v>
      </c>
      <c r="W9" s="422">
        <f>W10+W23+W35+W42+W51+W59</f>
        <v>26186</v>
      </c>
      <c r="X9" s="423">
        <f aca="true" t="shared" si="6" ref="X9:X37">SUM(T9:W9)</f>
        <v>7025147</v>
      </c>
      <c r="Y9" s="425">
        <f>IF(ISERROR(R9/X9-1),"         /0",(R9/X9-1))</f>
        <v>0.14137725516633326</v>
      </c>
    </row>
    <row r="10" spans="1:25" s="276" customFormat="1" ht="19.5" customHeight="1">
      <c r="A10" s="285" t="s">
        <v>60</v>
      </c>
      <c r="B10" s="282">
        <f>SUM(B11:B22)</f>
        <v>114558</v>
      </c>
      <c r="C10" s="281">
        <f>SUM(C11:C22)</f>
        <v>118645</v>
      </c>
      <c r="D10" s="280">
        <f>SUM(D11:D22)</f>
        <v>58</v>
      </c>
      <c r="E10" s="281">
        <f>SUM(E11:E22)</f>
        <v>18</v>
      </c>
      <c r="F10" s="280">
        <f t="shared" si="0"/>
        <v>233279</v>
      </c>
      <c r="G10" s="283">
        <f t="shared" si="1"/>
        <v>0.30499448920917865</v>
      </c>
      <c r="H10" s="282">
        <f>SUM(H11:H22)</f>
        <v>98886</v>
      </c>
      <c r="I10" s="281">
        <f>SUM(I11:I22)</f>
        <v>104939</v>
      </c>
      <c r="J10" s="280">
        <f>SUM(J11:J22)</f>
        <v>30</v>
      </c>
      <c r="K10" s="281">
        <f>SUM(K11:K22)</f>
        <v>32</v>
      </c>
      <c r="L10" s="280">
        <f t="shared" si="2"/>
        <v>203887</v>
      </c>
      <c r="M10" s="284">
        <f t="shared" si="3"/>
        <v>0.14415828375521733</v>
      </c>
      <c r="N10" s="282">
        <f>SUM(N11:N22)</f>
        <v>1268922</v>
      </c>
      <c r="O10" s="281">
        <f>SUM(O11:O22)</f>
        <v>1265917</v>
      </c>
      <c r="P10" s="280">
        <f>SUM(P11:P22)</f>
        <v>897</v>
      </c>
      <c r="Q10" s="281">
        <f>SUM(Q11:Q22)</f>
        <v>1006</v>
      </c>
      <c r="R10" s="280">
        <f t="shared" si="4"/>
        <v>2536742</v>
      </c>
      <c r="S10" s="283">
        <f t="shared" si="5"/>
        <v>0.3163673591912943</v>
      </c>
      <c r="T10" s="282">
        <f>SUM(T11:T22)</f>
        <v>1102796</v>
      </c>
      <c r="U10" s="281">
        <f>SUM(U11:U22)</f>
        <v>1097583</v>
      </c>
      <c r="V10" s="280">
        <f>SUM(V11:V22)</f>
        <v>2517</v>
      </c>
      <c r="W10" s="281">
        <f>SUM(W11:W22)</f>
        <v>2114</v>
      </c>
      <c r="X10" s="280">
        <f t="shared" si="6"/>
        <v>2205010</v>
      </c>
      <c r="Y10" s="277">
        <f aca="true" t="shared" si="7" ref="Y10:Y37">IF(ISERROR(R10/X10-1),"         /0",IF(R10/X10&gt;5,"  *  ",(R10/X10-1)))</f>
        <v>0.15044466918517374</v>
      </c>
    </row>
    <row r="11" spans="1:25" ht="19.5" customHeight="1">
      <c r="A11" s="228" t="s">
        <v>156</v>
      </c>
      <c r="B11" s="226">
        <v>45729</v>
      </c>
      <c r="C11" s="223">
        <v>45973</v>
      </c>
      <c r="D11" s="222">
        <v>45</v>
      </c>
      <c r="E11" s="223">
        <v>0</v>
      </c>
      <c r="F11" s="222">
        <f t="shared" si="0"/>
        <v>91747</v>
      </c>
      <c r="G11" s="225">
        <f t="shared" si="1"/>
        <v>0.11995220059017105</v>
      </c>
      <c r="H11" s="226">
        <v>37636</v>
      </c>
      <c r="I11" s="223">
        <v>37804</v>
      </c>
      <c r="J11" s="222">
        <v>7</v>
      </c>
      <c r="K11" s="223">
        <v>8</v>
      </c>
      <c r="L11" s="222">
        <f t="shared" si="2"/>
        <v>75455</v>
      </c>
      <c r="M11" s="227">
        <f t="shared" si="3"/>
        <v>0.21591677158571332</v>
      </c>
      <c r="N11" s="226">
        <v>479996</v>
      </c>
      <c r="O11" s="223">
        <v>473237</v>
      </c>
      <c r="P11" s="222">
        <v>783</v>
      </c>
      <c r="Q11" s="223">
        <v>903</v>
      </c>
      <c r="R11" s="222">
        <f t="shared" si="4"/>
        <v>954919</v>
      </c>
      <c r="S11" s="225">
        <f t="shared" si="5"/>
        <v>0.11909181236073338</v>
      </c>
      <c r="T11" s="226">
        <v>420095</v>
      </c>
      <c r="U11" s="223">
        <v>406219</v>
      </c>
      <c r="V11" s="222">
        <v>2298</v>
      </c>
      <c r="W11" s="223">
        <v>1744</v>
      </c>
      <c r="X11" s="222">
        <f t="shared" si="6"/>
        <v>830356</v>
      </c>
      <c r="Y11" s="221">
        <f t="shared" si="7"/>
        <v>0.15001156130623494</v>
      </c>
    </row>
    <row r="12" spans="1:25" ht="19.5" customHeight="1">
      <c r="A12" s="228" t="s">
        <v>179</v>
      </c>
      <c r="B12" s="226">
        <v>16091</v>
      </c>
      <c r="C12" s="223">
        <v>17115</v>
      </c>
      <c r="D12" s="222">
        <v>0</v>
      </c>
      <c r="E12" s="223">
        <v>0</v>
      </c>
      <c r="F12" s="222">
        <f t="shared" si="0"/>
        <v>33206</v>
      </c>
      <c r="G12" s="225">
        <f t="shared" si="1"/>
        <v>0.04341431079814294</v>
      </c>
      <c r="H12" s="226">
        <v>17746</v>
      </c>
      <c r="I12" s="223">
        <v>19620</v>
      </c>
      <c r="J12" s="222"/>
      <c r="K12" s="223"/>
      <c r="L12" s="222">
        <f t="shared" si="2"/>
        <v>37366</v>
      </c>
      <c r="M12" s="227">
        <f t="shared" si="3"/>
        <v>-0.1113311566664883</v>
      </c>
      <c r="N12" s="226">
        <v>207367</v>
      </c>
      <c r="O12" s="223">
        <v>217970</v>
      </c>
      <c r="P12" s="222"/>
      <c r="Q12" s="223"/>
      <c r="R12" s="222">
        <f t="shared" si="4"/>
        <v>425337</v>
      </c>
      <c r="S12" s="225">
        <f t="shared" si="5"/>
        <v>0.05304549830307833</v>
      </c>
      <c r="T12" s="226">
        <v>211592</v>
      </c>
      <c r="U12" s="223">
        <v>219743</v>
      </c>
      <c r="V12" s="222"/>
      <c r="W12" s="223"/>
      <c r="X12" s="222">
        <f t="shared" si="6"/>
        <v>431335</v>
      </c>
      <c r="Y12" s="221">
        <f t="shared" si="7"/>
        <v>-0.013905664970382703</v>
      </c>
    </row>
    <row r="13" spans="1:25" ht="19.5" customHeight="1">
      <c r="A13" s="228" t="s">
        <v>181</v>
      </c>
      <c r="B13" s="226">
        <v>12921</v>
      </c>
      <c r="C13" s="223">
        <v>13149</v>
      </c>
      <c r="D13" s="222">
        <v>0</v>
      </c>
      <c r="E13" s="223">
        <v>0</v>
      </c>
      <c r="F13" s="222">
        <f>SUM(B13:E13)</f>
        <v>26070</v>
      </c>
      <c r="G13" s="225">
        <f>F13/$F$9</f>
        <v>0.03408453540045734</v>
      </c>
      <c r="H13" s="226">
        <v>9116</v>
      </c>
      <c r="I13" s="223">
        <v>9388</v>
      </c>
      <c r="J13" s="222"/>
      <c r="K13" s="223"/>
      <c r="L13" s="222">
        <f>SUM(H13:K13)</f>
        <v>18504</v>
      </c>
      <c r="M13" s="227">
        <f>IF(ISERROR(F13/L13-1),"         /0",(F13/L13-1))</f>
        <v>0.4088845654993516</v>
      </c>
      <c r="N13" s="226">
        <v>133426</v>
      </c>
      <c r="O13" s="223">
        <v>129664</v>
      </c>
      <c r="P13" s="222"/>
      <c r="Q13" s="223"/>
      <c r="R13" s="222">
        <f>SUM(N13:Q13)</f>
        <v>263090</v>
      </c>
      <c r="S13" s="225">
        <f>R13/$R$9</f>
        <v>0.03281101843610332</v>
      </c>
      <c r="T13" s="226">
        <v>73221</v>
      </c>
      <c r="U13" s="223">
        <v>71679</v>
      </c>
      <c r="V13" s="222"/>
      <c r="W13" s="223"/>
      <c r="X13" s="222">
        <f>SUM(T13:W13)</f>
        <v>144900</v>
      </c>
      <c r="Y13" s="221">
        <f>IF(ISERROR(R13/X13-1),"         /0",IF(R13/X13&gt;5,"  *  ",(R13/X13-1)))</f>
        <v>0.8156659765355418</v>
      </c>
    </row>
    <row r="14" spans="1:25" ht="19.5" customHeight="1">
      <c r="A14" s="228" t="s">
        <v>182</v>
      </c>
      <c r="B14" s="226">
        <v>12152</v>
      </c>
      <c r="C14" s="223">
        <v>12204</v>
      </c>
      <c r="D14" s="222">
        <v>0</v>
      </c>
      <c r="E14" s="223">
        <v>0</v>
      </c>
      <c r="F14" s="222">
        <f t="shared" si="0"/>
        <v>24356</v>
      </c>
      <c r="G14" s="225">
        <f t="shared" si="1"/>
        <v>0.03184361120880472</v>
      </c>
      <c r="H14" s="226">
        <v>12191</v>
      </c>
      <c r="I14" s="223">
        <v>12671</v>
      </c>
      <c r="J14" s="222"/>
      <c r="K14" s="223"/>
      <c r="L14" s="222">
        <f t="shared" si="2"/>
        <v>24862</v>
      </c>
      <c r="M14" s="227">
        <f t="shared" si="3"/>
        <v>-0.02035234494409144</v>
      </c>
      <c r="N14" s="226">
        <v>121007</v>
      </c>
      <c r="O14" s="223">
        <v>115326</v>
      </c>
      <c r="P14" s="222"/>
      <c r="Q14" s="223"/>
      <c r="R14" s="222">
        <f t="shared" si="4"/>
        <v>236333</v>
      </c>
      <c r="S14" s="225">
        <f t="shared" si="5"/>
        <v>0.02947404469975904</v>
      </c>
      <c r="T14" s="226">
        <v>120623</v>
      </c>
      <c r="U14" s="223">
        <v>118502</v>
      </c>
      <c r="V14" s="222"/>
      <c r="W14" s="223"/>
      <c r="X14" s="222">
        <f t="shared" si="6"/>
        <v>239125</v>
      </c>
      <c r="Y14" s="221">
        <f t="shared" si="7"/>
        <v>-0.011675901725039184</v>
      </c>
    </row>
    <row r="15" spans="1:25" ht="19.5" customHeight="1">
      <c r="A15" s="228" t="s">
        <v>186</v>
      </c>
      <c r="B15" s="226">
        <v>9117</v>
      </c>
      <c r="C15" s="223">
        <v>10213</v>
      </c>
      <c r="D15" s="222">
        <v>0</v>
      </c>
      <c r="E15" s="223">
        <v>0</v>
      </c>
      <c r="F15" s="222">
        <f>SUM(B15:E15)</f>
        <v>19330</v>
      </c>
      <c r="G15" s="225">
        <f>F15/$F$9</f>
        <v>0.025272499781006534</v>
      </c>
      <c r="H15" s="226">
        <v>8587</v>
      </c>
      <c r="I15" s="223">
        <v>9784</v>
      </c>
      <c r="J15" s="222"/>
      <c r="K15" s="223"/>
      <c r="L15" s="222">
        <f>SUM(H15:K15)</f>
        <v>18371</v>
      </c>
      <c r="M15" s="227">
        <f>IF(ISERROR(F15/L15-1),"         /0",(F15/L15-1))</f>
        <v>0.05220183985629534</v>
      </c>
      <c r="N15" s="226">
        <v>108793</v>
      </c>
      <c r="O15" s="223">
        <v>115945</v>
      </c>
      <c r="P15" s="222"/>
      <c r="Q15" s="223"/>
      <c r="R15" s="222">
        <f>SUM(N15:Q15)</f>
        <v>224738</v>
      </c>
      <c r="S15" s="225">
        <f>R15/$R$9</f>
        <v>0.0280279853331293</v>
      </c>
      <c r="T15" s="226">
        <v>85791</v>
      </c>
      <c r="U15" s="223">
        <v>91445</v>
      </c>
      <c r="V15" s="222"/>
      <c r="W15" s="223"/>
      <c r="X15" s="222">
        <f>SUM(T15:W15)</f>
        <v>177236</v>
      </c>
      <c r="Y15" s="221">
        <f>IF(ISERROR(R15/X15-1),"         /0",IF(R15/X15&gt;5,"  *  ",(R15/X15-1)))</f>
        <v>0.2680155273195062</v>
      </c>
    </row>
    <row r="16" spans="1:25" ht="19.5" customHeight="1">
      <c r="A16" s="228" t="s">
        <v>192</v>
      </c>
      <c r="B16" s="226">
        <v>4881</v>
      </c>
      <c r="C16" s="223">
        <v>6229</v>
      </c>
      <c r="D16" s="222">
        <v>0</v>
      </c>
      <c r="E16" s="223">
        <v>0</v>
      </c>
      <c r="F16" s="222">
        <f>SUM(B16:E16)</f>
        <v>11110</v>
      </c>
      <c r="G16" s="225">
        <f>F16/$F$9</f>
        <v>0.014525477111587304</v>
      </c>
      <c r="H16" s="226">
        <v>5318</v>
      </c>
      <c r="I16" s="223">
        <v>6343</v>
      </c>
      <c r="J16" s="222"/>
      <c r="K16" s="223"/>
      <c r="L16" s="222">
        <f>SUM(H16:K16)</f>
        <v>11661</v>
      </c>
      <c r="M16" s="227">
        <f>IF(ISERROR(F16/L16-1),"         /0",(F16/L16-1))</f>
        <v>-0.047251522167910176</v>
      </c>
      <c r="N16" s="226">
        <v>72321</v>
      </c>
      <c r="O16" s="223">
        <v>75913</v>
      </c>
      <c r="P16" s="222"/>
      <c r="Q16" s="223"/>
      <c r="R16" s="222">
        <f>SUM(N16:Q16)</f>
        <v>148234</v>
      </c>
      <c r="S16" s="225">
        <f>R16/$R$9</f>
        <v>0.01848686193643749</v>
      </c>
      <c r="T16" s="226">
        <v>67087</v>
      </c>
      <c r="U16" s="223">
        <v>70350</v>
      </c>
      <c r="V16" s="222"/>
      <c r="W16" s="223"/>
      <c r="X16" s="222">
        <f>SUM(T16:W16)</f>
        <v>137437</v>
      </c>
      <c r="Y16" s="221">
        <f>IF(ISERROR(R16/X16-1),"         /0",IF(R16/X16&gt;5,"  *  ",(R16/X16-1)))</f>
        <v>0.07855963095818441</v>
      </c>
    </row>
    <row r="17" spans="1:25" ht="19.5" customHeight="1">
      <c r="A17" s="228" t="s">
        <v>157</v>
      </c>
      <c r="B17" s="226">
        <v>5414</v>
      </c>
      <c r="C17" s="223">
        <v>5120</v>
      </c>
      <c r="D17" s="222">
        <v>0</v>
      </c>
      <c r="E17" s="223">
        <v>0</v>
      </c>
      <c r="F17" s="222">
        <f>SUM(B17:E17)</f>
        <v>10534</v>
      </c>
      <c r="G17" s="225">
        <f>F17/$F$9</f>
        <v>0.013772401070518511</v>
      </c>
      <c r="H17" s="226">
        <v>4038</v>
      </c>
      <c r="I17" s="223">
        <v>3775</v>
      </c>
      <c r="J17" s="222"/>
      <c r="K17" s="223"/>
      <c r="L17" s="222">
        <f>SUM(H17:K17)</f>
        <v>7813</v>
      </c>
      <c r="M17" s="227">
        <f>IF(ISERROR(F17/L17-1),"         /0",(F17/L17-1))</f>
        <v>0.34826571099449644</v>
      </c>
      <c r="N17" s="226">
        <v>54971</v>
      </c>
      <c r="O17" s="223">
        <v>53068</v>
      </c>
      <c r="P17" s="222"/>
      <c r="Q17" s="223"/>
      <c r="R17" s="222">
        <f>SUM(N17:Q17)</f>
        <v>108039</v>
      </c>
      <c r="S17" s="225">
        <f>R17/$R$9</f>
        <v>0.013473980846167345</v>
      </c>
      <c r="T17" s="226">
        <v>31229</v>
      </c>
      <c r="U17" s="223">
        <v>31748</v>
      </c>
      <c r="V17" s="222"/>
      <c r="W17" s="223"/>
      <c r="X17" s="222">
        <f>SUM(T17:W17)</f>
        <v>62977</v>
      </c>
      <c r="Y17" s="221">
        <f>IF(ISERROR(R17/X17-1),"         /0",IF(R17/X17&gt;5,"  *  ",(R17/X17-1)))</f>
        <v>0.7155310668974388</v>
      </c>
    </row>
    <row r="18" spans="1:25" ht="19.5" customHeight="1">
      <c r="A18" s="228" t="s">
        <v>184</v>
      </c>
      <c r="B18" s="226">
        <v>4319</v>
      </c>
      <c r="C18" s="223">
        <v>3498</v>
      </c>
      <c r="D18" s="222">
        <v>0</v>
      </c>
      <c r="E18" s="223">
        <v>0</v>
      </c>
      <c r="F18" s="222">
        <f t="shared" si="0"/>
        <v>7817</v>
      </c>
      <c r="G18" s="225">
        <f t="shared" si="1"/>
        <v>0.010220130925407557</v>
      </c>
      <c r="H18" s="226">
        <v>983</v>
      </c>
      <c r="I18" s="223">
        <v>1226</v>
      </c>
      <c r="J18" s="222"/>
      <c r="K18" s="223"/>
      <c r="L18" s="222">
        <f t="shared" si="2"/>
        <v>2209</v>
      </c>
      <c r="M18" s="227">
        <f t="shared" si="3"/>
        <v>2.53870529651426</v>
      </c>
      <c r="N18" s="226">
        <v>33677</v>
      </c>
      <c r="O18" s="223">
        <v>31074</v>
      </c>
      <c r="P18" s="222"/>
      <c r="Q18" s="223"/>
      <c r="R18" s="222">
        <f t="shared" si="4"/>
        <v>64751</v>
      </c>
      <c r="S18" s="225">
        <f t="shared" si="5"/>
        <v>0.008075359210749653</v>
      </c>
      <c r="T18" s="226">
        <v>5863</v>
      </c>
      <c r="U18" s="223">
        <v>6975</v>
      </c>
      <c r="V18" s="222">
        <v>92</v>
      </c>
      <c r="W18" s="223">
        <v>265</v>
      </c>
      <c r="X18" s="222">
        <f t="shared" si="6"/>
        <v>13195</v>
      </c>
      <c r="Y18" s="221">
        <f t="shared" si="7"/>
        <v>3.9072375899962104</v>
      </c>
    </row>
    <row r="19" spans="1:25" ht="19.5" customHeight="1">
      <c r="A19" s="228" t="s">
        <v>196</v>
      </c>
      <c r="B19" s="226">
        <v>1879</v>
      </c>
      <c r="C19" s="223">
        <v>2993</v>
      </c>
      <c r="D19" s="222">
        <v>0</v>
      </c>
      <c r="E19" s="223">
        <v>0</v>
      </c>
      <c r="F19" s="222">
        <f>SUM(B19:E19)</f>
        <v>4872</v>
      </c>
      <c r="G19" s="225">
        <f>F19/$F$9</f>
        <v>0.006369768180706872</v>
      </c>
      <c r="H19" s="226">
        <v>1779</v>
      </c>
      <c r="I19" s="223">
        <v>2964</v>
      </c>
      <c r="J19" s="222"/>
      <c r="K19" s="223"/>
      <c r="L19" s="222">
        <f>SUM(H19:K19)</f>
        <v>4743</v>
      </c>
      <c r="M19" s="227">
        <f>IF(ISERROR(F19/L19-1),"         /0",(F19/L19-1))</f>
        <v>0.02719797596457929</v>
      </c>
      <c r="N19" s="226">
        <v>33484</v>
      </c>
      <c r="O19" s="223">
        <v>30518</v>
      </c>
      <c r="P19" s="222"/>
      <c r="Q19" s="223"/>
      <c r="R19" s="222">
        <f>SUM(N19:Q19)</f>
        <v>64002</v>
      </c>
      <c r="S19" s="225">
        <f>R19/$R$9</f>
        <v>0.007981948390085083</v>
      </c>
      <c r="T19" s="226">
        <v>37664</v>
      </c>
      <c r="U19" s="223">
        <v>33476</v>
      </c>
      <c r="V19" s="222"/>
      <c r="W19" s="223"/>
      <c r="X19" s="222">
        <f>SUM(T19:W19)</f>
        <v>71140</v>
      </c>
      <c r="Y19" s="221">
        <f>IF(ISERROR(R19/X19-1),"         /0",IF(R19/X19&gt;5,"  *  ",(R19/X19-1)))</f>
        <v>-0.10033736294630302</v>
      </c>
    </row>
    <row r="20" spans="1:25" ht="19.5" customHeight="1">
      <c r="A20" s="228" t="s">
        <v>185</v>
      </c>
      <c r="B20" s="226">
        <v>1515</v>
      </c>
      <c r="C20" s="223">
        <v>2023</v>
      </c>
      <c r="D20" s="222">
        <v>0</v>
      </c>
      <c r="E20" s="223">
        <v>0</v>
      </c>
      <c r="F20" s="222">
        <f t="shared" si="0"/>
        <v>3538</v>
      </c>
      <c r="G20" s="225">
        <f t="shared" si="1"/>
        <v>0.004625664988370466</v>
      </c>
      <c r="H20" s="226">
        <v>636</v>
      </c>
      <c r="I20" s="223">
        <v>716</v>
      </c>
      <c r="J20" s="222"/>
      <c r="K20" s="223"/>
      <c r="L20" s="222">
        <f t="shared" si="2"/>
        <v>1352</v>
      </c>
      <c r="M20" s="227">
        <f t="shared" si="3"/>
        <v>1.6168639053254439</v>
      </c>
      <c r="N20" s="226">
        <v>17273</v>
      </c>
      <c r="O20" s="223">
        <v>19189</v>
      </c>
      <c r="P20" s="222"/>
      <c r="Q20" s="223"/>
      <c r="R20" s="222">
        <f t="shared" si="4"/>
        <v>36462</v>
      </c>
      <c r="S20" s="225">
        <f t="shared" si="5"/>
        <v>0.004547323555502677</v>
      </c>
      <c r="T20" s="226">
        <v>8118</v>
      </c>
      <c r="U20" s="223">
        <v>8415</v>
      </c>
      <c r="V20" s="222"/>
      <c r="W20" s="223"/>
      <c r="X20" s="222">
        <f t="shared" si="6"/>
        <v>16533</v>
      </c>
      <c r="Y20" s="221">
        <f t="shared" si="7"/>
        <v>1.205407367084014</v>
      </c>
    </row>
    <row r="21" spans="1:25" ht="19.5" customHeight="1">
      <c r="A21" s="228" t="s">
        <v>191</v>
      </c>
      <c r="B21" s="226">
        <v>373</v>
      </c>
      <c r="C21" s="223">
        <v>0</v>
      </c>
      <c r="D21" s="222">
        <v>0</v>
      </c>
      <c r="E21" s="223">
        <v>0</v>
      </c>
      <c r="F21" s="222">
        <f t="shared" si="0"/>
        <v>373</v>
      </c>
      <c r="G21" s="225">
        <f t="shared" si="1"/>
        <v>0.00048766903353933974</v>
      </c>
      <c r="H21" s="226">
        <v>183</v>
      </c>
      <c r="I21" s="223"/>
      <c r="J21" s="222"/>
      <c r="K21" s="223"/>
      <c r="L21" s="222">
        <f t="shared" si="2"/>
        <v>183</v>
      </c>
      <c r="M21" s="227">
        <f t="shared" si="3"/>
        <v>1.0382513661202184</v>
      </c>
      <c r="N21" s="226">
        <v>2621</v>
      </c>
      <c r="O21" s="223"/>
      <c r="P21" s="222"/>
      <c r="Q21" s="223"/>
      <c r="R21" s="222">
        <f t="shared" si="4"/>
        <v>2621</v>
      </c>
      <c r="S21" s="225">
        <f t="shared" si="5"/>
        <v>0.00032687551530285</v>
      </c>
      <c r="T21" s="226">
        <v>3199</v>
      </c>
      <c r="U21" s="223"/>
      <c r="V21" s="222"/>
      <c r="W21" s="223"/>
      <c r="X21" s="222">
        <f t="shared" si="6"/>
        <v>3199</v>
      </c>
      <c r="Y21" s="221">
        <f t="shared" si="7"/>
        <v>-0.18068146295717413</v>
      </c>
    </row>
    <row r="22" spans="1:25" ht="19.5" customHeight="1" thickBot="1">
      <c r="A22" s="228" t="s">
        <v>167</v>
      </c>
      <c r="B22" s="226">
        <v>167</v>
      </c>
      <c r="C22" s="223">
        <v>128</v>
      </c>
      <c r="D22" s="222">
        <v>13</v>
      </c>
      <c r="E22" s="223">
        <v>18</v>
      </c>
      <c r="F22" s="222">
        <f t="shared" si="0"/>
        <v>326</v>
      </c>
      <c r="G22" s="225">
        <f t="shared" si="1"/>
        <v>0.0004262201204660181</v>
      </c>
      <c r="H22" s="226">
        <v>673</v>
      </c>
      <c r="I22" s="223">
        <v>648</v>
      </c>
      <c r="J22" s="222">
        <v>23</v>
      </c>
      <c r="K22" s="223">
        <v>24</v>
      </c>
      <c r="L22" s="222">
        <f t="shared" si="2"/>
        <v>1368</v>
      </c>
      <c r="M22" s="227">
        <f t="shared" si="3"/>
        <v>-0.7616959064327485</v>
      </c>
      <c r="N22" s="226">
        <v>3986</v>
      </c>
      <c r="O22" s="223">
        <v>4013</v>
      </c>
      <c r="P22" s="222">
        <v>114</v>
      </c>
      <c r="Q22" s="223">
        <v>103</v>
      </c>
      <c r="R22" s="222">
        <f t="shared" si="4"/>
        <v>8216</v>
      </c>
      <c r="S22" s="225">
        <f t="shared" si="5"/>
        <v>0.00102465060424579</v>
      </c>
      <c r="T22" s="226">
        <v>38314</v>
      </c>
      <c r="U22" s="223">
        <v>39031</v>
      </c>
      <c r="V22" s="222">
        <v>127</v>
      </c>
      <c r="W22" s="223">
        <v>105</v>
      </c>
      <c r="X22" s="222">
        <f t="shared" si="6"/>
        <v>77577</v>
      </c>
      <c r="Y22" s="221">
        <f t="shared" si="7"/>
        <v>-0.8940923211776687</v>
      </c>
    </row>
    <row r="23" spans="1:25" s="276" customFormat="1" ht="19.5" customHeight="1">
      <c r="A23" s="285" t="s">
        <v>59</v>
      </c>
      <c r="B23" s="282">
        <f>SUM(B24:B34)</f>
        <v>117791</v>
      </c>
      <c r="C23" s="281">
        <f>SUM(C24:C34)</f>
        <v>115620</v>
      </c>
      <c r="D23" s="280">
        <f>SUM(D24:D34)</f>
        <v>110</v>
      </c>
      <c r="E23" s="281">
        <f>SUM(E24:E34)</f>
        <v>92</v>
      </c>
      <c r="F23" s="280">
        <f t="shared" si="0"/>
        <v>233613</v>
      </c>
      <c r="G23" s="283">
        <f t="shared" si="1"/>
        <v>0.3054311687191039</v>
      </c>
      <c r="H23" s="282">
        <f>SUM(H24:H34)</f>
        <v>98219</v>
      </c>
      <c r="I23" s="281">
        <f>SUM(I24:I34)</f>
        <v>92186</v>
      </c>
      <c r="J23" s="280">
        <f>SUM(J24:J34)</f>
        <v>86</v>
      </c>
      <c r="K23" s="281">
        <f>SUM(K24:K34)</f>
        <v>163</v>
      </c>
      <c r="L23" s="280">
        <f t="shared" si="2"/>
        <v>190654</v>
      </c>
      <c r="M23" s="284">
        <f t="shared" si="3"/>
        <v>0.22532440966357914</v>
      </c>
      <c r="N23" s="282">
        <f>SUM(N24:N34)</f>
        <v>1185714</v>
      </c>
      <c r="O23" s="281">
        <f>SUM(O24:O34)</f>
        <v>1154021</v>
      </c>
      <c r="P23" s="280">
        <f>SUM(P24:P34)</f>
        <v>1162</v>
      </c>
      <c r="Q23" s="281">
        <f>SUM(Q24:Q34)</f>
        <v>799</v>
      </c>
      <c r="R23" s="280">
        <f t="shared" si="4"/>
        <v>2341696</v>
      </c>
      <c r="S23" s="283">
        <f t="shared" si="5"/>
        <v>0.2920423833203444</v>
      </c>
      <c r="T23" s="282">
        <f>SUM(T24:T34)</f>
        <v>992894</v>
      </c>
      <c r="U23" s="281">
        <f>SUM(U24:U34)</f>
        <v>967422</v>
      </c>
      <c r="V23" s="280">
        <f>SUM(V24:V34)</f>
        <v>2566</v>
      </c>
      <c r="W23" s="281">
        <f>SUM(W24:W34)</f>
        <v>2372</v>
      </c>
      <c r="X23" s="280">
        <f t="shared" si="6"/>
        <v>1965254</v>
      </c>
      <c r="Y23" s="277">
        <f t="shared" si="7"/>
        <v>0.19154877690110284</v>
      </c>
    </row>
    <row r="24" spans="1:25" ht="19.5" customHeight="1">
      <c r="A24" s="243" t="s">
        <v>156</v>
      </c>
      <c r="B24" s="240">
        <v>35686</v>
      </c>
      <c r="C24" s="238">
        <v>35511</v>
      </c>
      <c r="D24" s="239">
        <v>94</v>
      </c>
      <c r="E24" s="238">
        <v>57</v>
      </c>
      <c r="F24" s="239">
        <f t="shared" si="0"/>
        <v>71348</v>
      </c>
      <c r="G24" s="241">
        <f t="shared" si="1"/>
        <v>0.09328206489266705</v>
      </c>
      <c r="H24" s="240">
        <v>34699</v>
      </c>
      <c r="I24" s="238">
        <v>34146</v>
      </c>
      <c r="J24" s="239">
        <v>17</v>
      </c>
      <c r="K24" s="238">
        <v>11</v>
      </c>
      <c r="L24" s="239">
        <f t="shared" si="2"/>
        <v>68873</v>
      </c>
      <c r="M24" s="242">
        <f t="shared" si="3"/>
        <v>0.03593570775194932</v>
      </c>
      <c r="N24" s="240">
        <v>358886</v>
      </c>
      <c r="O24" s="238">
        <v>362114</v>
      </c>
      <c r="P24" s="239">
        <v>576</v>
      </c>
      <c r="Q24" s="238">
        <v>262</v>
      </c>
      <c r="R24" s="239">
        <f t="shared" si="4"/>
        <v>721838</v>
      </c>
      <c r="S24" s="241">
        <f t="shared" si="5"/>
        <v>0.09002333773948058</v>
      </c>
      <c r="T24" s="240">
        <v>381313</v>
      </c>
      <c r="U24" s="238">
        <v>374662</v>
      </c>
      <c r="V24" s="239">
        <v>855</v>
      </c>
      <c r="W24" s="238">
        <v>505</v>
      </c>
      <c r="X24" s="239">
        <f t="shared" si="6"/>
        <v>757335</v>
      </c>
      <c r="Y24" s="237">
        <f t="shared" si="7"/>
        <v>-0.04687093558332833</v>
      </c>
    </row>
    <row r="25" spans="1:25" ht="19.5" customHeight="1">
      <c r="A25" s="243" t="s">
        <v>178</v>
      </c>
      <c r="B25" s="240">
        <v>27225</v>
      </c>
      <c r="C25" s="238">
        <v>25834</v>
      </c>
      <c r="D25" s="239">
        <v>0</v>
      </c>
      <c r="E25" s="238">
        <v>0</v>
      </c>
      <c r="F25" s="239">
        <f t="shared" si="0"/>
        <v>53059</v>
      </c>
      <c r="G25" s="241">
        <f t="shared" si="1"/>
        <v>0.06937059316505047</v>
      </c>
      <c r="H25" s="240">
        <v>21045</v>
      </c>
      <c r="I25" s="238">
        <v>19631</v>
      </c>
      <c r="J25" s="239"/>
      <c r="K25" s="238"/>
      <c r="L25" s="239">
        <f t="shared" si="2"/>
        <v>40676</v>
      </c>
      <c r="M25" s="242">
        <f t="shared" si="3"/>
        <v>0.30443013078965486</v>
      </c>
      <c r="N25" s="240">
        <v>273259</v>
      </c>
      <c r="O25" s="238">
        <v>260618</v>
      </c>
      <c r="P25" s="239"/>
      <c r="Q25" s="238"/>
      <c r="R25" s="239">
        <f t="shared" si="4"/>
        <v>533877</v>
      </c>
      <c r="S25" s="241">
        <f t="shared" si="5"/>
        <v>0.06658196088643252</v>
      </c>
      <c r="T25" s="240">
        <v>204042</v>
      </c>
      <c r="U25" s="238">
        <v>197859</v>
      </c>
      <c r="V25" s="239"/>
      <c r="W25" s="238"/>
      <c r="X25" s="239">
        <f t="shared" si="6"/>
        <v>401901</v>
      </c>
      <c r="Y25" s="237">
        <f t="shared" si="7"/>
        <v>0.32837937701075637</v>
      </c>
    </row>
    <row r="26" spans="1:25" ht="19.5" customHeight="1">
      <c r="A26" s="243" t="s">
        <v>180</v>
      </c>
      <c r="B26" s="240">
        <v>15722</v>
      </c>
      <c r="C26" s="238">
        <v>15352</v>
      </c>
      <c r="D26" s="239">
        <v>0</v>
      </c>
      <c r="E26" s="238">
        <v>16</v>
      </c>
      <c r="F26" s="239">
        <f t="shared" si="0"/>
        <v>31090</v>
      </c>
      <c r="G26" s="241">
        <f t="shared" si="1"/>
        <v>0.04064780228616105</v>
      </c>
      <c r="H26" s="240">
        <v>10157</v>
      </c>
      <c r="I26" s="238">
        <v>9336</v>
      </c>
      <c r="J26" s="239">
        <v>65</v>
      </c>
      <c r="K26" s="238">
        <v>146</v>
      </c>
      <c r="L26" s="239">
        <f t="shared" si="2"/>
        <v>19704</v>
      </c>
      <c r="M26" s="242">
        <f t="shared" si="3"/>
        <v>0.5778522127486805</v>
      </c>
      <c r="N26" s="240">
        <v>144487</v>
      </c>
      <c r="O26" s="238">
        <v>136530</v>
      </c>
      <c r="P26" s="239">
        <v>139</v>
      </c>
      <c r="Q26" s="238">
        <v>84</v>
      </c>
      <c r="R26" s="239">
        <f t="shared" si="4"/>
        <v>281240</v>
      </c>
      <c r="S26" s="241">
        <f t="shared" si="5"/>
        <v>0.035074578376105885</v>
      </c>
      <c r="T26" s="240">
        <v>87789</v>
      </c>
      <c r="U26" s="238">
        <v>87259</v>
      </c>
      <c r="V26" s="239">
        <v>708</v>
      </c>
      <c r="W26" s="238">
        <v>653</v>
      </c>
      <c r="X26" s="239">
        <f t="shared" si="6"/>
        <v>176409</v>
      </c>
      <c r="Y26" s="237">
        <f t="shared" si="7"/>
        <v>0.5942497264878777</v>
      </c>
    </row>
    <row r="27" spans="1:25" ht="19.5" customHeight="1">
      <c r="A27" s="243" t="s">
        <v>157</v>
      </c>
      <c r="B27" s="240">
        <v>12008</v>
      </c>
      <c r="C27" s="238">
        <v>11673</v>
      </c>
      <c r="D27" s="239">
        <v>0</v>
      </c>
      <c r="E27" s="238">
        <v>0</v>
      </c>
      <c r="F27" s="239">
        <f>SUM(B27:E27)</f>
        <v>23681</v>
      </c>
      <c r="G27" s="241">
        <f>F27/$F$9</f>
        <v>0.03096110022317722</v>
      </c>
      <c r="H27" s="240">
        <v>2466</v>
      </c>
      <c r="I27" s="238">
        <v>2598</v>
      </c>
      <c r="J27" s="239"/>
      <c r="K27" s="238"/>
      <c r="L27" s="239">
        <f>SUM(H27:K27)</f>
        <v>5064</v>
      </c>
      <c r="M27" s="242">
        <f>IF(ISERROR(F27/L27-1),"         /0",(F27/L27-1))</f>
        <v>3.676342812006319</v>
      </c>
      <c r="N27" s="240">
        <v>54059</v>
      </c>
      <c r="O27" s="238">
        <v>55145</v>
      </c>
      <c r="P27" s="239">
        <v>89</v>
      </c>
      <c r="Q27" s="238">
        <v>85</v>
      </c>
      <c r="R27" s="239">
        <f>SUM(N27:Q27)</f>
        <v>109378</v>
      </c>
      <c r="S27" s="241">
        <f>R27/$R$9</f>
        <v>0.013640972954137782</v>
      </c>
      <c r="T27" s="240">
        <v>7633</v>
      </c>
      <c r="U27" s="238">
        <v>8130</v>
      </c>
      <c r="V27" s="239"/>
      <c r="W27" s="238"/>
      <c r="X27" s="239">
        <f>SUM(T27:W27)</f>
        <v>15763</v>
      </c>
      <c r="Y27" s="237" t="str">
        <f>IF(ISERROR(R27/X27-1),"         /0",IF(R27/X27&gt;5,"  *  ",(R27/X27-1)))</f>
        <v>  *  </v>
      </c>
    </row>
    <row r="28" spans="1:25" ht="19.5" customHeight="1">
      <c r="A28" s="243" t="s">
        <v>183</v>
      </c>
      <c r="B28" s="240">
        <v>11529</v>
      </c>
      <c r="C28" s="238">
        <v>11362</v>
      </c>
      <c r="D28" s="239">
        <v>0</v>
      </c>
      <c r="E28" s="238">
        <v>0</v>
      </c>
      <c r="F28" s="239">
        <f t="shared" si="0"/>
        <v>22891</v>
      </c>
      <c r="G28" s="241">
        <f t="shared" si="1"/>
        <v>0.029928235514072456</v>
      </c>
      <c r="H28" s="240">
        <v>8556</v>
      </c>
      <c r="I28" s="238">
        <v>7812</v>
      </c>
      <c r="J28" s="239"/>
      <c r="K28" s="238"/>
      <c r="L28" s="239">
        <f t="shared" si="2"/>
        <v>16368</v>
      </c>
      <c r="M28" s="242">
        <f t="shared" si="3"/>
        <v>0.398521505376344</v>
      </c>
      <c r="N28" s="240">
        <v>119661</v>
      </c>
      <c r="O28" s="238">
        <v>110653</v>
      </c>
      <c r="P28" s="239"/>
      <c r="Q28" s="238"/>
      <c r="R28" s="239">
        <f t="shared" si="4"/>
        <v>230314</v>
      </c>
      <c r="S28" s="241">
        <f t="shared" si="5"/>
        <v>0.0287233908551929</v>
      </c>
      <c r="T28" s="240">
        <v>100667</v>
      </c>
      <c r="U28" s="238">
        <v>89621</v>
      </c>
      <c r="V28" s="239"/>
      <c r="W28" s="238"/>
      <c r="X28" s="239">
        <f t="shared" si="6"/>
        <v>190288</v>
      </c>
      <c r="Y28" s="237">
        <f t="shared" si="7"/>
        <v>0.21034432018834615</v>
      </c>
    </row>
    <row r="29" spans="1:25" ht="19.5" customHeight="1">
      <c r="A29" s="243" t="s">
        <v>159</v>
      </c>
      <c r="B29" s="240">
        <v>5541</v>
      </c>
      <c r="C29" s="238">
        <v>4618</v>
      </c>
      <c r="D29" s="239">
        <v>0</v>
      </c>
      <c r="E29" s="238">
        <v>0</v>
      </c>
      <c r="F29" s="239">
        <f>SUM(B29:E29)</f>
        <v>10159</v>
      </c>
      <c r="G29" s="241">
        <f>F29/$F$9</f>
        <v>0.01328211718961435</v>
      </c>
      <c r="H29" s="240">
        <v>4328</v>
      </c>
      <c r="I29" s="238">
        <v>3691</v>
      </c>
      <c r="J29" s="239"/>
      <c r="K29" s="238"/>
      <c r="L29" s="239">
        <f>SUM(H29:K29)</f>
        <v>8019</v>
      </c>
      <c r="M29" s="242">
        <f>IF(ISERROR(F29/L29-1),"         /0",(F29/L29-1))</f>
        <v>0.26686619279211876</v>
      </c>
      <c r="N29" s="240">
        <v>52391</v>
      </c>
      <c r="O29" s="238">
        <v>44137</v>
      </c>
      <c r="P29" s="239"/>
      <c r="Q29" s="238"/>
      <c r="R29" s="239">
        <f>SUM(N29:Q29)</f>
        <v>96528</v>
      </c>
      <c r="S29" s="241">
        <f>R29/$R$9</f>
        <v>0.012038397459425221</v>
      </c>
      <c r="T29" s="240">
        <v>50239</v>
      </c>
      <c r="U29" s="238">
        <v>43652</v>
      </c>
      <c r="V29" s="239"/>
      <c r="W29" s="238"/>
      <c r="X29" s="239">
        <f>SUM(T29:W29)</f>
        <v>93891</v>
      </c>
      <c r="Y29" s="237">
        <f>IF(ISERROR(R29/X29-1),"         /0",IF(R29/X29&gt;5,"  *  ",(R29/X29-1)))</f>
        <v>0.02808575901843624</v>
      </c>
    </row>
    <row r="30" spans="1:25" ht="19.5" customHeight="1">
      <c r="A30" s="243" t="s">
        <v>193</v>
      </c>
      <c r="B30" s="240">
        <v>3642</v>
      </c>
      <c r="C30" s="238">
        <v>4027</v>
      </c>
      <c r="D30" s="239">
        <v>0</v>
      </c>
      <c r="E30" s="238">
        <v>0</v>
      </c>
      <c r="F30" s="239">
        <f>SUM(B30:E30)</f>
        <v>7669</v>
      </c>
      <c r="G30" s="241">
        <f>F30/$F$9</f>
        <v>0.010026632220410715</v>
      </c>
      <c r="H30" s="240">
        <v>3273</v>
      </c>
      <c r="I30" s="238">
        <v>3551</v>
      </c>
      <c r="J30" s="239"/>
      <c r="K30" s="238"/>
      <c r="L30" s="239">
        <f>SUM(H30:K30)</f>
        <v>6824</v>
      </c>
      <c r="M30" s="242">
        <f>IF(ISERROR(F30/L30-1),"         /0",(F30/L30-1))</f>
        <v>0.1238276670574443</v>
      </c>
      <c r="N30" s="240">
        <v>42087</v>
      </c>
      <c r="O30" s="238">
        <v>41427</v>
      </c>
      <c r="P30" s="239"/>
      <c r="Q30" s="238"/>
      <c r="R30" s="239">
        <f>SUM(N30:Q30)</f>
        <v>83514</v>
      </c>
      <c r="S30" s="241">
        <f>R30/$R$9</f>
        <v>0.010415368861122553</v>
      </c>
      <c r="T30" s="240">
        <v>30965</v>
      </c>
      <c r="U30" s="238">
        <v>31683</v>
      </c>
      <c r="V30" s="239"/>
      <c r="W30" s="238"/>
      <c r="X30" s="239">
        <f>SUM(T30:W30)</f>
        <v>62648</v>
      </c>
      <c r="Y30" s="237">
        <f>IF(ISERROR(R30/X30-1),"         /0",IF(R30/X30&gt;5,"  *  ",(R30/X30-1)))</f>
        <v>0.3330672966415529</v>
      </c>
    </row>
    <row r="31" spans="1:25" ht="19.5" customHeight="1">
      <c r="A31" s="243" t="s">
        <v>195</v>
      </c>
      <c r="B31" s="240">
        <v>2641</v>
      </c>
      <c r="C31" s="238">
        <v>2626</v>
      </c>
      <c r="D31" s="239">
        <v>0</v>
      </c>
      <c r="E31" s="238">
        <v>0</v>
      </c>
      <c r="F31" s="239">
        <f>SUM(B31:E31)</f>
        <v>5267</v>
      </c>
      <c r="G31" s="241">
        <f>F31/$F$9</f>
        <v>0.006886200535259256</v>
      </c>
      <c r="H31" s="240">
        <v>5030</v>
      </c>
      <c r="I31" s="238">
        <v>2146</v>
      </c>
      <c r="J31" s="239"/>
      <c r="K31" s="238"/>
      <c r="L31" s="239">
        <f>SUM(H31:K31)</f>
        <v>7176</v>
      </c>
      <c r="M31" s="242">
        <f>IF(ISERROR(F31/L31-1),"         /0",(F31/L31-1))</f>
        <v>-0.2660256410256411</v>
      </c>
      <c r="N31" s="240">
        <v>31438</v>
      </c>
      <c r="O31" s="238">
        <v>29407</v>
      </c>
      <c r="P31" s="239"/>
      <c r="Q31" s="238"/>
      <c r="R31" s="239">
        <f>SUM(N31:Q31)</f>
        <v>60845</v>
      </c>
      <c r="S31" s="241">
        <f>R31/$R$9</f>
        <v>0.007588226145975546</v>
      </c>
      <c r="T31" s="240">
        <v>17363</v>
      </c>
      <c r="U31" s="238">
        <v>15727</v>
      </c>
      <c r="V31" s="239">
        <v>919</v>
      </c>
      <c r="W31" s="238">
        <v>1131</v>
      </c>
      <c r="X31" s="239">
        <f>SUM(T31:W31)</f>
        <v>35140</v>
      </c>
      <c r="Y31" s="237">
        <f>IF(ISERROR(R31/X31-1),"         /0",IF(R31/X31&gt;5,"  *  ",(R31/X31-1)))</f>
        <v>0.7315025611838362</v>
      </c>
    </row>
    <row r="32" spans="1:25" ht="19.5" customHeight="1">
      <c r="A32" s="243" t="s">
        <v>197</v>
      </c>
      <c r="B32" s="240">
        <v>2132</v>
      </c>
      <c r="C32" s="238">
        <v>2233</v>
      </c>
      <c r="D32" s="239">
        <v>0</v>
      </c>
      <c r="E32" s="238">
        <v>0</v>
      </c>
      <c r="F32" s="239">
        <f t="shared" si="0"/>
        <v>4365</v>
      </c>
      <c r="G32" s="241">
        <f t="shared" si="1"/>
        <v>0.005706904373724445</v>
      </c>
      <c r="H32" s="240">
        <v>1147</v>
      </c>
      <c r="I32" s="238">
        <v>1358</v>
      </c>
      <c r="J32" s="239"/>
      <c r="K32" s="238"/>
      <c r="L32" s="239">
        <f t="shared" si="2"/>
        <v>2505</v>
      </c>
      <c r="M32" s="242">
        <f t="shared" si="3"/>
        <v>0.7425149700598803</v>
      </c>
      <c r="N32" s="240">
        <v>20138</v>
      </c>
      <c r="O32" s="238">
        <v>20836</v>
      </c>
      <c r="P32" s="239">
        <v>137</v>
      </c>
      <c r="Q32" s="238">
        <v>126</v>
      </c>
      <c r="R32" s="239">
        <f t="shared" si="4"/>
        <v>41237</v>
      </c>
      <c r="S32" s="241">
        <f t="shared" si="5"/>
        <v>0.005142833126495087</v>
      </c>
      <c r="T32" s="240">
        <v>13217</v>
      </c>
      <c r="U32" s="238">
        <v>11978</v>
      </c>
      <c r="V32" s="239"/>
      <c r="W32" s="238"/>
      <c r="X32" s="239">
        <f t="shared" si="6"/>
        <v>25195</v>
      </c>
      <c r="Y32" s="237">
        <f t="shared" si="7"/>
        <v>0.6367136336574717</v>
      </c>
    </row>
    <row r="33" spans="1:25" ht="19.5" customHeight="1">
      <c r="A33" s="243" t="s">
        <v>185</v>
      </c>
      <c r="B33" s="240">
        <v>1354</v>
      </c>
      <c r="C33" s="238">
        <v>2300</v>
      </c>
      <c r="D33" s="239">
        <v>0</v>
      </c>
      <c r="E33" s="238">
        <v>0</v>
      </c>
      <c r="F33" s="239">
        <f t="shared" si="0"/>
        <v>3654</v>
      </c>
      <c r="G33" s="241">
        <f t="shared" si="1"/>
        <v>0.004777326135530154</v>
      </c>
      <c r="H33" s="240">
        <v>875</v>
      </c>
      <c r="I33" s="238">
        <v>1843</v>
      </c>
      <c r="J33" s="239"/>
      <c r="K33" s="238"/>
      <c r="L33" s="239">
        <f t="shared" si="2"/>
        <v>2718</v>
      </c>
      <c r="M33" s="242">
        <f t="shared" si="3"/>
        <v>0.3443708609271523</v>
      </c>
      <c r="N33" s="240">
        <v>11637</v>
      </c>
      <c r="O33" s="238">
        <v>22619</v>
      </c>
      <c r="P33" s="239"/>
      <c r="Q33" s="238"/>
      <c r="R33" s="239">
        <f t="shared" si="4"/>
        <v>34256</v>
      </c>
      <c r="S33" s="241">
        <f t="shared" si="5"/>
        <v>0.0042722043694064975</v>
      </c>
      <c r="T33" s="240">
        <v>9119</v>
      </c>
      <c r="U33" s="238">
        <v>16395</v>
      </c>
      <c r="V33" s="239"/>
      <c r="W33" s="238"/>
      <c r="X33" s="239">
        <f t="shared" si="6"/>
        <v>25514</v>
      </c>
      <c r="Y33" s="237">
        <f t="shared" si="7"/>
        <v>0.34263541585012147</v>
      </c>
    </row>
    <row r="34" spans="1:25" ht="19.5" customHeight="1" thickBot="1">
      <c r="A34" s="243" t="s">
        <v>167</v>
      </c>
      <c r="B34" s="240">
        <v>311</v>
      </c>
      <c r="C34" s="238">
        <v>84</v>
      </c>
      <c r="D34" s="239">
        <v>16</v>
      </c>
      <c r="E34" s="238">
        <v>19</v>
      </c>
      <c r="F34" s="239">
        <f t="shared" si="0"/>
        <v>430</v>
      </c>
      <c r="G34" s="241">
        <f t="shared" si="1"/>
        <v>0.0005621921834367724</v>
      </c>
      <c r="H34" s="240">
        <v>6643</v>
      </c>
      <c r="I34" s="238">
        <v>6074</v>
      </c>
      <c r="J34" s="239">
        <v>4</v>
      </c>
      <c r="K34" s="238">
        <v>6</v>
      </c>
      <c r="L34" s="239">
        <f t="shared" si="2"/>
        <v>12727</v>
      </c>
      <c r="M34" s="242">
        <f t="shared" si="3"/>
        <v>-0.9662135617191797</v>
      </c>
      <c r="N34" s="240">
        <v>77671</v>
      </c>
      <c r="O34" s="238">
        <v>70535</v>
      </c>
      <c r="P34" s="239">
        <v>221</v>
      </c>
      <c r="Q34" s="238">
        <v>242</v>
      </c>
      <c r="R34" s="239">
        <f t="shared" si="4"/>
        <v>148669</v>
      </c>
      <c r="S34" s="241">
        <f t="shared" si="5"/>
        <v>0.018541112546569784</v>
      </c>
      <c r="T34" s="240">
        <v>90547</v>
      </c>
      <c r="U34" s="238">
        <v>90456</v>
      </c>
      <c r="V34" s="239">
        <v>84</v>
      </c>
      <c r="W34" s="238">
        <v>83</v>
      </c>
      <c r="X34" s="239">
        <f t="shared" si="6"/>
        <v>181170</v>
      </c>
      <c r="Y34" s="237">
        <f t="shared" si="7"/>
        <v>-0.17939504332946954</v>
      </c>
    </row>
    <row r="35" spans="1:25" s="276" customFormat="1" ht="19.5" customHeight="1">
      <c r="A35" s="285" t="s">
        <v>58</v>
      </c>
      <c r="B35" s="282">
        <f>SUM(B36:B41)</f>
        <v>35271</v>
      </c>
      <c r="C35" s="281">
        <f>SUM(C36:C41)</f>
        <v>47237</v>
      </c>
      <c r="D35" s="280">
        <f>SUM(D36:D41)</f>
        <v>32</v>
      </c>
      <c r="E35" s="281">
        <f>SUM(E36:E41)</f>
        <v>8</v>
      </c>
      <c r="F35" s="280">
        <f t="shared" si="0"/>
        <v>82548</v>
      </c>
      <c r="G35" s="283">
        <f t="shared" si="1"/>
        <v>0.10792521013567136</v>
      </c>
      <c r="H35" s="282">
        <f>SUM(H36:H41)</f>
        <v>32699</v>
      </c>
      <c r="I35" s="281">
        <f>SUM(I36:I41)</f>
        <v>46492</v>
      </c>
      <c r="J35" s="280">
        <f>SUM(J36:J41)</f>
        <v>0</v>
      </c>
      <c r="K35" s="281">
        <f>SUM(K36:K41)</f>
        <v>1</v>
      </c>
      <c r="L35" s="280">
        <f t="shared" si="2"/>
        <v>79192</v>
      </c>
      <c r="M35" s="284">
        <f t="shared" si="3"/>
        <v>0.042378017981614224</v>
      </c>
      <c r="N35" s="282">
        <f>SUM(N36:N41)</f>
        <v>494327</v>
      </c>
      <c r="O35" s="281">
        <f>SUM(O36:O41)</f>
        <v>479428</v>
      </c>
      <c r="P35" s="280">
        <f>SUM(P36:P41)</f>
        <v>199</v>
      </c>
      <c r="Q35" s="281">
        <f>SUM(Q36:Q41)</f>
        <v>68</v>
      </c>
      <c r="R35" s="280">
        <f t="shared" si="4"/>
        <v>974022</v>
      </c>
      <c r="S35" s="283">
        <f t="shared" si="5"/>
        <v>0.12147422478684188</v>
      </c>
      <c r="T35" s="282">
        <f>SUM(T36:T41)</f>
        <v>473357</v>
      </c>
      <c r="U35" s="281">
        <f>SUM(U36:U41)</f>
        <v>460427</v>
      </c>
      <c r="V35" s="280">
        <f>SUM(V36:V41)</f>
        <v>184</v>
      </c>
      <c r="W35" s="281">
        <f>SUM(W36:W41)</f>
        <v>325</v>
      </c>
      <c r="X35" s="280">
        <f t="shared" si="6"/>
        <v>934293</v>
      </c>
      <c r="Y35" s="277">
        <f t="shared" si="7"/>
        <v>0.04252306289354624</v>
      </c>
    </row>
    <row r="36" spans="1:25" ht="19.5" customHeight="1">
      <c r="A36" s="243" t="s">
        <v>156</v>
      </c>
      <c r="B36" s="240">
        <v>15105</v>
      </c>
      <c r="C36" s="238">
        <v>22463</v>
      </c>
      <c r="D36" s="239">
        <v>25</v>
      </c>
      <c r="E36" s="238">
        <v>0</v>
      </c>
      <c r="F36" s="239">
        <f t="shared" si="0"/>
        <v>37593</v>
      </c>
      <c r="G36" s="241">
        <f t="shared" si="1"/>
        <v>0.04914997849288042</v>
      </c>
      <c r="H36" s="240">
        <v>12858</v>
      </c>
      <c r="I36" s="238">
        <v>19828</v>
      </c>
      <c r="J36" s="239"/>
      <c r="K36" s="238">
        <v>1</v>
      </c>
      <c r="L36" s="239">
        <f t="shared" si="2"/>
        <v>32687</v>
      </c>
      <c r="M36" s="242">
        <f t="shared" si="3"/>
        <v>0.1500902499464618</v>
      </c>
      <c r="N36" s="240">
        <v>218934</v>
      </c>
      <c r="O36" s="238">
        <v>231268</v>
      </c>
      <c r="P36" s="239">
        <v>185</v>
      </c>
      <c r="Q36" s="238">
        <v>54</v>
      </c>
      <c r="R36" s="239">
        <f t="shared" si="4"/>
        <v>450441</v>
      </c>
      <c r="S36" s="241">
        <f t="shared" si="5"/>
        <v>0.056176319720919896</v>
      </c>
      <c r="T36" s="240">
        <v>185902</v>
      </c>
      <c r="U36" s="238">
        <v>195068</v>
      </c>
      <c r="V36" s="239">
        <v>170</v>
      </c>
      <c r="W36" s="238">
        <v>62</v>
      </c>
      <c r="X36" s="222">
        <f t="shared" si="6"/>
        <v>381202</v>
      </c>
      <c r="Y36" s="237">
        <f t="shared" si="7"/>
        <v>0.1816333597410298</v>
      </c>
    </row>
    <row r="37" spans="1:25" ht="19.5" customHeight="1">
      <c r="A37" s="243" t="s">
        <v>187</v>
      </c>
      <c r="B37" s="240">
        <v>6781</v>
      </c>
      <c r="C37" s="238">
        <v>8819</v>
      </c>
      <c r="D37" s="239">
        <v>0</v>
      </c>
      <c r="E37" s="238">
        <v>0</v>
      </c>
      <c r="F37" s="239">
        <f t="shared" si="0"/>
        <v>15600</v>
      </c>
      <c r="G37" s="241">
        <f t="shared" si="1"/>
        <v>0.020395809445613138</v>
      </c>
      <c r="H37" s="240">
        <v>5757</v>
      </c>
      <c r="I37" s="238">
        <v>7631</v>
      </c>
      <c r="J37" s="239"/>
      <c r="K37" s="238"/>
      <c r="L37" s="239">
        <f t="shared" si="2"/>
        <v>13388</v>
      </c>
      <c r="M37" s="242">
        <f t="shared" si="3"/>
        <v>0.16522258739169415</v>
      </c>
      <c r="N37" s="240">
        <v>85794</v>
      </c>
      <c r="O37" s="238">
        <v>79838</v>
      </c>
      <c r="P37" s="239"/>
      <c r="Q37" s="238"/>
      <c r="R37" s="239">
        <f t="shared" si="4"/>
        <v>165632</v>
      </c>
      <c r="S37" s="241">
        <f t="shared" si="5"/>
        <v>0.020656636913636645</v>
      </c>
      <c r="T37" s="240">
        <v>64400</v>
      </c>
      <c r="U37" s="238">
        <v>62134</v>
      </c>
      <c r="V37" s="239"/>
      <c r="W37" s="238"/>
      <c r="X37" s="222">
        <f t="shared" si="6"/>
        <v>126534</v>
      </c>
      <c r="Y37" s="237">
        <f t="shared" si="7"/>
        <v>0.3089920495677052</v>
      </c>
    </row>
    <row r="38" spans="1:25" ht="19.5" customHeight="1">
      <c r="A38" s="243" t="s">
        <v>188</v>
      </c>
      <c r="B38" s="240">
        <v>6256</v>
      </c>
      <c r="C38" s="238">
        <v>9178</v>
      </c>
      <c r="D38" s="239">
        <v>0</v>
      </c>
      <c r="E38" s="238">
        <v>0</v>
      </c>
      <c r="F38" s="239">
        <f>SUM(B38:E38)</f>
        <v>15434</v>
      </c>
      <c r="G38" s="241">
        <f>F38/$F$9</f>
        <v>0.020178777114332892</v>
      </c>
      <c r="H38" s="240">
        <v>7538</v>
      </c>
      <c r="I38" s="238">
        <v>11629</v>
      </c>
      <c r="J38" s="239"/>
      <c r="K38" s="238"/>
      <c r="L38" s="239">
        <f>SUM(H38:K38)</f>
        <v>19167</v>
      </c>
      <c r="M38" s="242">
        <f>IF(ISERROR(F38/L38-1),"         /0",(F38/L38-1))</f>
        <v>-0.19476183022903948</v>
      </c>
      <c r="N38" s="240">
        <v>96061</v>
      </c>
      <c r="O38" s="238">
        <v>94662</v>
      </c>
      <c r="P38" s="239"/>
      <c r="Q38" s="238"/>
      <c r="R38" s="239">
        <f>SUM(N38:Q38)</f>
        <v>190723</v>
      </c>
      <c r="S38" s="241">
        <f>R38/$R$9</f>
        <v>0.023785837048876556</v>
      </c>
      <c r="T38" s="240">
        <v>130152</v>
      </c>
      <c r="U38" s="238">
        <v>127501</v>
      </c>
      <c r="V38" s="239"/>
      <c r="W38" s="238"/>
      <c r="X38" s="222">
        <f>SUM(T38:W38)</f>
        <v>257653</v>
      </c>
      <c r="Y38" s="237">
        <f>IF(ISERROR(R38/X38-1),"         /0",IF(R38/X38&gt;5,"  *  ",(R38/X38-1)))</f>
        <v>-0.2597679825191246</v>
      </c>
    </row>
    <row r="39" spans="1:25" ht="19.5" customHeight="1">
      <c r="A39" s="243" t="s">
        <v>190</v>
      </c>
      <c r="B39" s="240">
        <v>5945</v>
      </c>
      <c r="C39" s="238">
        <v>6777</v>
      </c>
      <c r="D39" s="239">
        <v>0</v>
      </c>
      <c r="E39" s="238">
        <v>0</v>
      </c>
      <c r="F39" s="239">
        <f>SUM(B39:E39)</f>
        <v>12722</v>
      </c>
      <c r="G39" s="241">
        <f>F39/$F$9</f>
        <v>0.016633044087633993</v>
      </c>
      <c r="H39" s="240">
        <v>5821</v>
      </c>
      <c r="I39" s="238">
        <v>7404</v>
      </c>
      <c r="J39" s="239"/>
      <c r="K39" s="238"/>
      <c r="L39" s="239">
        <f>SUM(H39:K39)</f>
        <v>13225</v>
      </c>
      <c r="M39" s="242">
        <f>IF(ISERROR(F39/L39-1),"         /0",(F39/L39-1))</f>
        <v>-0.0380340264650284</v>
      </c>
      <c r="N39" s="240">
        <v>76483</v>
      </c>
      <c r="O39" s="238">
        <v>73660</v>
      </c>
      <c r="P39" s="239"/>
      <c r="Q39" s="238"/>
      <c r="R39" s="239">
        <f>SUM(N39:Q39)</f>
        <v>150143</v>
      </c>
      <c r="S39" s="241">
        <f>R39/$R$9</f>
        <v>0.018724941050788174</v>
      </c>
      <c r="T39" s="240">
        <v>78133</v>
      </c>
      <c r="U39" s="238">
        <v>75724</v>
      </c>
      <c r="V39" s="239"/>
      <c r="W39" s="238"/>
      <c r="X39" s="222">
        <f>SUM(T39:W39)</f>
        <v>153857</v>
      </c>
      <c r="Y39" s="237">
        <f>IF(ISERROR(R39/X39-1),"         /0",IF(R39/X39&gt;5,"  *  ",(R39/X39-1)))</f>
        <v>-0.024139298179478352</v>
      </c>
    </row>
    <row r="40" spans="1:25" ht="19.5" customHeight="1">
      <c r="A40" s="243" t="s">
        <v>179</v>
      </c>
      <c r="B40" s="240">
        <v>657</v>
      </c>
      <c r="C40" s="238">
        <v>0</v>
      </c>
      <c r="D40" s="239">
        <v>0</v>
      </c>
      <c r="E40" s="238">
        <v>0</v>
      </c>
      <c r="F40" s="239">
        <f>SUM(B40:E40)</f>
        <v>657</v>
      </c>
      <c r="G40" s="241">
        <f>F40/$F$9</f>
        <v>0.0008589773593440917</v>
      </c>
      <c r="H40" s="240">
        <v>276</v>
      </c>
      <c r="I40" s="238"/>
      <c r="J40" s="239"/>
      <c r="K40" s="238"/>
      <c r="L40" s="239">
        <f>SUM(H40:K40)</f>
        <v>276</v>
      </c>
      <c r="M40" s="242">
        <f>IF(ISERROR(F40/L40-1),"         /0",(F40/L40-1))</f>
        <v>1.3804347826086958</v>
      </c>
      <c r="N40" s="240">
        <v>8647</v>
      </c>
      <c r="O40" s="238"/>
      <c r="P40" s="239"/>
      <c r="Q40" s="238"/>
      <c r="R40" s="239">
        <f>SUM(N40:Q40)</f>
        <v>8647</v>
      </c>
      <c r="S40" s="241">
        <f>R40/$R$9</f>
        <v>0.0010784023581929584</v>
      </c>
      <c r="T40" s="240">
        <v>5921</v>
      </c>
      <c r="U40" s="238"/>
      <c r="V40" s="239"/>
      <c r="W40" s="238"/>
      <c r="X40" s="222">
        <f>SUM(T40:W40)</f>
        <v>5921</v>
      </c>
      <c r="Y40" s="237">
        <f>IF(ISERROR(R40/X40-1),"         /0",IF(R40/X40&gt;5,"  *  ",(R40/X40-1)))</f>
        <v>0.4603952035129202</v>
      </c>
    </row>
    <row r="41" spans="1:25" ht="19.5" customHeight="1" thickBot="1">
      <c r="A41" s="243" t="s">
        <v>167</v>
      </c>
      <c r="B41" s="240">
        <v>527</v>
      </c>
      <c r="C41" s="238">
        <v>0</v>
      </c>
      <c r="D41" s="239">
        <v>7</v>
      </c>
      <c r="E41" s="238">
        <v>8</v>
      </c>
      <c r="F41" s="239">
        <f>SUM(B41:E41)</f>
        <v>542</v>
      </c>
      <c r="G41" s="241">
        <f>F41/$F$9</f>
        <v>0.0007086236358668154</v>
      </c>
      <c r="H41" s="240">
        <v>449</v>
      </c>
      <c r="I41" s="238">
        <v>0</v>
      </c>
      <c r="J41" s="239"/>
      <c r="K41" s="238">
        <v>0</v>
      </c>
      <c r="L41" s="239">
        <f>SUM(H41:K41)</f>
        <v>449</v>
      </c>
      <c r="M41" s="242">
        <f>IF(ISERROR(F41/L41-1),"         /0",(F41/L41-1))</f>
        <v>0.20712694877505577</v>
      </c>
      <c r="N41" s="240">
        <v>8408</v>
      </c>
      <c r="O41" s="238">
        <v>0</v>
      </c>
      <c r="P41" s="239">
        <v>14</v>
      </c>
      <c r="Q41" s="238">
        <v>14</v>
      </c>
      <c r="R41" s="239">
        <f>SUM(N41:Q41)</f>
        <v>8436</v>
      </c>
      <c r="S41" s="241">
        <f>R41/$R$9</f>
        <v>0.0010520876944276393</v>
      </c>
      <c r="T41" s="240">
        <v>8849</v>
      </c>
      <c r="U41" s="238">
        <v>0</v>
      </c>
      <c r="V41" s="239">
        <v>14</v>
      </c>
      <c r="W41" s="238">
        <v>263</v>
      </c>
      <c r="X41" s="222">
        <f>SUM(T41:W41)</f>
        <v>9126</v>
      </c>
      <c r="Y41" s="237">
        <f>IF(ISERROR(R41/X41-1),"         /0",IF(R41/X41&gt;5,"  *  ",(R41/X41-1)))</f>
        <v>-0.07560815253122943</v>
      </c>
    </row>
    <row r="42" spans="1:25" s="276" customFormat="1" ht="19.5" customHeight="1">
      <c r="A42" s="285" t="s">
        <v>57</v>
      </c>
      <c r="B42" s="282">
        <f>SUM(B43:B50)</f>
        <v>96346</v>
      </c>
      <c r="C42" s="281">
        <f>SUM(C43:C50)</f>
        <v>95006</v>
      </c>
      <c r="D42" s="280">
        <f>SUM(D43:D50)</f>
        <v>3593</v>
      </c>
      <c r="E42" s="281">
        <f>SUM(E43:E50)</f>
        <v>3816</v>
      </c>
      <c r="F42" s="280">
        <f>SUM(B42:E42)</f>
        <v>198761</v>
      </c>
      <c r="G42" s="283">
        <f>F42/$F$9</f>
        <v>0.2598648385397123</v>
      </c>
      <c r="H42" s="282">
        <f>SUM(H43:H50)</f>
        <v>79684</v>
      </c>
      <c r="I42" s="281">
        <f>SUM(I43:I50)</f>
        <v>76796</v>
      </c>
      <c r="J42" s="280">
        <f>SUM(J43:J50)</f>
        <v>3550</v>
      </c>
      <c r="K42" s="281">
        <f>SUM(K43:K50)</f>
        <v>3254</v>
      </c>
      <c r="L42" s="280">
        <f>SUM(H42:K42)</f>
        <v>163284</v>
      </c>
      <c r="M42" s="284">
        <f>IF(ISERROR(F42/L42-1),"         /0",(F42/L42-1))</f>
        <v>0.21727174738492439</v>
      </c>
      <c r="N42" s="282">
        <f>SUM(N43:N50)</f>
        <v>963895</v>
      </c>
      <c r="O42" s="281">
        <f>SUM(O43:O50)</f>
        <v>935852</v>
      </c>
      <c r="P42" s="280">
        <f>SUM(P43:P50)</f>
        <v>41269</v>
      </c>
      <c r="Q42" s="281">
        <f>SUM(Q43:Q50)</f>
        <v>42040</v>
      </c>
      <c r="R42" s="280">
        <f>SUM(N42:Q42)</f>
        <v>1983056</v>
      </c>
      <c r="S42" s="283">
        <f>R42/$R$9</f>
        <v>0.24731493776207877</v>
      </c>
      <c r="T42" s="282">
        <f>SUM(T43:T50)</f>
        <v>881655</v>
      </c>
      <c r="U42" s="281">
        <f>SUM(U43:U50)</f>
        <v>846376</v>
      </c>
      <c r="V42" s="280">
        <f>SUM(V43:V50)</f>
        <v>16987</v>
      </c>
      <c r="W42" s="281">
        <f>SUM(W43:W50)</f>
        <v>16124</v>
      </c>
      <c r="X42" s="280">
        <f>SUM(T42:W42)</f>
        <v>1761142</v>
      </c>
      <c r="Y42" s="277">
        <f>IF(ISERROR(R42/X42-1),"         /0",IF(R42/X42&gt;5,"  *  ",(R42/X42-1)))</f>
        <v>0.12600573945769278</v>
      </c>
    </row>
    <row r="43" spans="1:25" s="213" customFormat="1" ht="19.5" customHeight="1">
      <c r="A43" s="228" t="s">
        <v>159</v>
      </c>
      <c r="B43" s="226">
        <v>46694</v>
      </c>
      <c r="C43" s="223">
        <v>45907</v>
      </c>
      <c r="D43" s="222">
        <v>0</v>
      </c>
      <c r="E43" s="223">
        <v>0</v>
      </c>
      <c r="F43" s="222">
        <f>SUM(B43:E43)</f>
        <v>92601</v>
      </c>
      <c r="G43" s="225">
        <f>F43/$F$9</f>
        <v>0.12106874041495012</v>
      </c>
      <c r="H43" s="226">
        <v>44593</v>
      </c>
      <c r="I43" s="223">
        <v>42945</v>
      </c>
      <c r="J43" s="222"/>
      <c r="K43" s="223"/>
      <c r="L43" s="222">
        <f>SUM(H43:K43)</f>
        <v>87538</v>
      </c>
      <c r="M43" s="227">
        <f>IF(ISERROR(F43/L43-1),"         /0",(F43/L43-1))</f>
        <v>0.05783773903904588</v>
      </c>
      <c r="N43" s="226">
        <v>513279</v>
      </c>
      <c r="O43" s="223">
        <v>492778</v>
      </c>
      <c r="P43" s="222">
        <v>2149</v>
      </c>
      <c r="Q43" s="223">
        <v>2382</v>
      </c>
      <c r="R43" s="222">
        <f>SUM(N43:Q43)</f>
        <v>1010588</v>
      </c>
      <c r="S43" s="225">
        <f>R43/$R$9</f>
        <v>0.12603451860315779</v>
      </c>
      <c r="T43" s="224">
        <v>496713</v>
      </c>
      <c r="U43" s="223">
        <v>478230</v>
      </c>
      <c r="V43" s="222">
        <v>3076</v>
      </c>
      <c r="W43" s="223">
        <v>3499</v>
      </c>
      <c r="X43" s="222">
        <f>SUM(T43:W43)</f>
        <v>981518</v>
      </c>
      <c r="Y43" s="221">
        <f>IF(ISERROR(R43/X43-1),"         /0",IF(R43/X43&gt;5,"  *  ",(R43/X43-1)))</f>
        <v>0.029617388575655212</v>
      </c>
    </row>
    <row r="44" spans="1:25" s="213" customFormat="1" ht="19.5" customHeight="1">
      <c r="A44" s="228" t="s">
        <v>156</v>
      </c>
      <c r="B44" s="226">
        <v>21560</v>
      </c>
      <c r="C44" s="223">
        <v>21411</v>
      </c>
      <c r="D44" s="222">
        <v>3394</v>
      </c>
      <c r="E44" s="223">
        <v>3613</v>
      </c>
      <c r="F44" s="222">
        <f aca="true" t="shared" si="8" ref="F44:F50">SUM(B44:E44)</f>
        <v>49978</v>
      </c>
      <c r="G44" s="225">
        <f aca="true" t="shared" si="9" ref="G44:G50">F44/$F$9</f>
        <v>0.06534242079954188</v>
      </c>
      <c r="H44" s="226">
        <v>22176</v>
      </c>
      <c r="I44" s="223">
        <v>21341</v>
      </c>
      <c r="J44" s="222">
        <v>3071</v>
      </c>
      <c r="K44" s="223">
        <v>2701</v>
      </c>
      <c r="L44" s="222">
        <f aca="true" t="shared" si="10" ref="L44:L50">SUM(H44:K44)</f>
        <v>49289</v>
      </c>
      <c r="M44" s="227">
        <f aca="true" t="shared" si="11" ref="M44:M50">IF(ISERROR(F44/L44-1),"         /0",(F44/L44-1))</f>
        <v>0.013978778226379163</v>
      </c>
      <c r="N44" s="226">
        <v>229377</v>
      </c>
      <c r="O44" s="223">
        <v>228154</v>
      </c>
      <c r="P44" s="222">
        <v>34648</v>
      </c>
      <c r="Q44" s="223">
        <v>35076</v>
      </c>
      <c r="R44" s="222">
        <f aca="true" t="shared" si="12" ref="R44:R50">SUM(N44:Q44)</f>
        <v>527255</v>
      </c>
      <c r="S44" s="225">
        <f aca="true" t="shared" si="13" ref="S44:S50">R44/$R$9</f>
        <v>0.06575610447195886</v>
      </c>
      <c r="T44" s="224">
        <v>240670</v>
      </c>
      <c r="U44" s="223">
        <v>229876</v>
      </c>
      <c r="V44" s="222">
        <v>7816</v>
      </c>
      <c r="W44" s="223">
        <v>7107</v>
      </c>
      <c r="X44" s="222">
        <f aca="true" t="shared" si="14" ref="X44:X50">SUM(T44:W44)</f>
        <v>485469</v>
      </c>
      <c r="Y44" s="221">
        <f aca="true" t="shared" si="15" ref="Y44:Y50">IF(ISERROR(R44/X44-1),"         /0",IF(R44/X44&gt;5,"  *  ",(R44/X44-1)))</f>
        <v>0.08607346710088604</v>
      </c>
    </row>
    <row r="45" spans="1:25" s="213" customFormat="1" ht="19.5" customHeight="1">
      <c r="A45" s="228" t="s">
        <v>189</v>
      </c>
      <c r="B45" s="226">
        <v>6381</v>
      </c>
      <c r="C45" s="223">
        <v>6301</v>
      </c>
      <c r="D45" s="222">
        <v>101</v>
      </c>
      <c r="E45" s="223">
        <v>101</v>
      </c>
      <c r="F45" s="222">
        <f t="shared" si="8"/>
        <v>12884</v>
      </c>
      <c r="G45" s="225">
        <f t="shared" si="9"/>
        <v>0.01684484672418459</v>
      </c>
      <c r="H45" s="226">
        <v>4765</v>
      </c>
      <c r="I45" s="223">
        <v>4764</v>
      </c>
      <c r="J45" s="222">
        <v>448</v>
      </c>
      <c r="K45" s="223">
        <v>539</v>
      </c>
      <c r="L45" s="222">
        <f t="shared" si="10"/>
        <v>10516</v>
      </c>
      <c r="M45" s="227">
        <f t="shared" si="11"/>
        <v>0.2251806770635223</v>
      </c>
      <c r="N45" s="226">
        <v>47788</v>
      </c>
      <c r="O45" s="223">
        <v>46563</v>
      </c>
      <c r="P45" s="222">
        <v>3405</v>
      </c>
      <c r="Q45" s="223">
        <v>3594</v>
      </c>
      <c r="R45" s="222">
        <f t="shared" si="12"/>
        <v>101350</v>
      </c>
      <c r="S45" s="225">
        <f t="shared" si="13"/>
        <v>0.012639768590592845</v>
      </c>
      <c r="T45" s="224">
        <v>53148</v>
      </c>
      <c r="U45" s="223">
        <v>53023</v>
      </c>
      <c r="V45" s="222">
        <v>4895</v>
      </c>
      <c r="W45" s="223">
        <v>4642</v>
      </c>
      <c r="X45" s="222">
        <f t="shared" si="14"/>
        <v>115708</v>
      </c>
      <c r="Y45" s="221">
        <f t="shared" si="15"/>
        <v>-0.12408822207626091</v>
      </c>
    </row>
    <row r="46" spans="1:25" s="213" customFormat="1" ht="19.5" customHeight="1">
      <c r="A46" s="228" t="s">
        <v>185</v>
      </c>
      <c r="B46" s="226">
        <v>6651</v>
      </c>
      <c r="C46" s="223">
        <v>5937</v>
      </c>
      <c r="D46" s="222">
        <v>0</v>
      </c>
      <c r="E46" s="223">
        <v>0</v>
      </c>
      <c r="F46" s="222">
        <f>SUM(B46:E46)</f>
        <v>12588</v>
      </c>
      <c r="G46" s="225">
        <f>F46/$F$9</f>
        <v>0.016457849314190906</v>
      </c>
      <c r="H46" s="226">
        <v>3391</v>
      </c>
      <c r="I46" s="223">
        <v>2967</v>
      </c>
      <c r="J46" s="222"/>
      <c r="K46" s="223"/>
      <c r="L46" s="222">
        <f>SUM(H46:K46)</f>
        <v>6358</v>
      </c>
      <c r="M46" s="227">
        <f>IF(ISERROR(F46/L46-1),"         /0",(F46/L46-1))</f>
        <v>0.9798678829820697</v>
      </c>
      <c r="N46" s="226">
        <v>58343</v>
      </c>
      <c r="O46" s="223">
        <v>51748</v>
      </c>
      <c r="P46" s="222"/>
      <c r="Q46" s="223"/>
      <c r="R46" s="222">
        <f>SUM(N46:Q46)</f>
        <v>110091</v>
      </c>
      <c r="S46" s="225">
        <f>R46/$R$9</f>
        <v>0.01372989406913623</v>
      </c>
      <c r="T46" s="224">
        <v>39106</v>
      </c>
      <c r="U46" s="223">
        <v>32065</v>
      </c>
      <c r="V46" s="222"/>
      <c r="W46" s="223"/>
      <c r="X46" s="222">
        <f>SUM(T46:W46)</f>
        <v>71171</v>
      </c>
      <c r="Y46" s="221">
        <f>IF(ISERROR(R46/X46-1),"         /0",IF(R46/X46&gt;5,"  *  ",(R46/X46-1)))</f>
        <v>0.5468519481249385</v>
      </c>
    </row>
    <row r="47" spans="1:25" s="213" customFormat="1" ht="19.5" customHeight="1">
      <c r="A47" s="228" t="s">
        <v>184</v>
      </c>
      <c r="B47" s="226">
        <v>6229</v>
      </c>
      <c r="C47" s="223">
        <v>6132</v>
      </c>
      <c r="D47" s="222">
        <v>81</v>
      </c>
      <c r="E47" s="223">
        <v>80</v>
      </c>
      <c r="F47" s="222">
        <f t="shared" si="8"/>
        <v>12522</v>
      </c>
      <c r="G47" s="225">
        <f t="shared" si="9"/>
        <v>0.016371559351151775</v>
      </c>
      <c r="H47" s="226">
        <v>1132</v>
      </c>
      <c r="I47" s="223">
        <v>1146</v>
      </c>
      <c r="J47" s="222"/>
      <c r="K47" s="223"/>
      <c r="L47" s="222">
        <f t="shared" si="10"/>
        <v>2278</v>
      </c>
      <c r="M47" s="227">
        <f t="shared" si="11"/>
        <v>4.4969271290605795</v>
      </c>
      <c r="N47" s="226">
        <v>52815</v>
      </c>
      <c r="O47" s="223">
        <v>51070</v>
      </c>
      <c r="P47" s="222">
        <v>430</v>
      </c>
      <c r="Q47" s="223">
        <v>309</v>
      </c>
      <c r="R47" s="222">
        <f t="shared" si="12"/>
        <v>104624</v>
      </c>
      <c r="S47" s="225">
        <f t="shared" si="13"/>
        <v>0.013048082378117274</v>
      </c>
      <c r="T47" s="224">
        <v>15387</v>
      </c>
      <c r="U47" s="223">
        <v>14982</v>
      </c>
      <c r="V47" s="222">
        <v>266</v>
      </c>
      <c r="W47" s="223">
        <v>292</v>
      </c>
      <c r="X47" s="222">
        <f t="shared" si="14"/>
        <v>30927</v>
      </c>
      <c r="Y47" s="221">
        <f t="shared" si="15"/>
        <v>2.3829340058848256</v>
      </c>
    </row>
    <row r="48" spans="1:25" s="213" customFormat="1" ht="19.5" customHeight="1">
      <c r="A48" s="228" t="s">
        <v>191</v>
      </c>
      <c r="B48" s="226">
        <v>5646</v>
      </c>
      <c r="C48" s="223">
        <v>6420</v>
      </c>
      <c r="D48" s="222">
        <v>0</v>
      </c>
      <c r="E48" s="223">
        <v>0</v>
      </c>
      <c r="F48" s="222">
        <f t="shared" si="8"/>
        <v>12066</v>
      </c>
      <c r="G48" s="225">
        <f t="shared" si="9"/>
        <v>0.015775374151972315</v>
      </c>
      <c r="H48" s="226">
        <v>3455</v>
      </c>
      <c r="I48" s="223">
        <v>3621</v>
      </c>
      <c r="J48" s="222"/>
      <c r="K48" s="223"/>
      <c r="L48" s="222">
        <f t="shared" si="10"/>
        <v>7076</v>
      </c>
      <c r="M48" s="227">
        <f t="shared" si="11"/>
        <v>0.7052006783493499</v>
      </c>
      <c r="N48" s="226">
        <v>46841</v>
      </c>
      <c r="O48" s="223">
        <v>51802</v>
      </c>
      <c r="P48" s="222">
        <v>138</v>
      </c>
      <c r="Q48" s="223">
        <v>135</v>
      </c>
      <c r="R48" s="222">
        <f t="shared" si="12"/>
        <v>98916</v>
      </c>
      <c r="S48" s="225">
        <f t="shared" si="13"/>
        <v>0.012336214601944567</v>
      </c>
      <c r="T48" s="224">
        <v>34698</v>
      </c>
      <c r="U48" s="223">
        <v>38135</v>
      </c>
      <c r="V48" s="222"/>
      <c r="W48" s="223"/>
      <c r="X48" s="222">
        <f t="shared" si="14"/>
        <v>72833</v>
      </c>
      <c r="Y48" s="221">
        <f t="shared" si="15"/>
        <v>0.3581206321310395</v>
      </c>
    </row>
    <row r="49" spans="1:25" s="213" customFormat="1" ht="19.5" customHeight="1">
      <c r="A49" s="228" t="s">
        <v>194</v>
      </c>
      <c r="B49" s="226">
        <v>3002</v>
      </c>
      <c r="C49" s="223">
        <v>2885</v>
      </c>
      <c r="D49" s="222">
        <v>0</v>
      </c>
      <c r="E49" s="223">
        <v>0</v>
      </c>
      <c r="F49" s="222">
        <f t="shared" si="8"/>
        <v>5887</v>
      </c>
      <c r="G49" s="225">
        <f t="shared" si="9"/>
        <v>0.007696803218354136</v>
      </c>
      <c r="H49" s="226"/>
      <c r="I49" s="223"/>
      <c r="J49" s="222"/>
      <c r="K49" s="223"/>
      <c r="L49" s="222">
        <f t="shared" si="10"/>
        <v>0</v>
      </c>
      <c r="M49" s="227" t="str">
        <f t="shared" si="11"/>
        <v>         /0</v>
      </c>
      <c r="N49" s="226">
        <v>13038</v>
      </c>
      <c r="O49" s="223">
        <v>13356</v>
      </c>
      <c r="P49" s="222"/>
      <c r="Q49" s="223"/>
      <c r="R49" s="222">
        <f t="shared" si="12"/>
        <v>26394</v>
      </c>
      <c r="S49" s="225">
        <f t="shared" si="13"/>
        <v>0.0032917025375442284</v>
      </c>
      <c r="T49" s="224"/>
      <c r="U49" s="223"/>
      <c r="V49" s="222"/>
      <c r="W49" s="223"/>
      <c r="X49" s="222">
        <f t="shared" si="14"/>
        <v>0</v>
      </c>
      <c r="Y49" s="221" t="str">
        <f t="shared" si="15"/>
        <v>         /0</v>
      </c>
    </row>
    <row r="50" spans="1:25" s="213" customFormat="1" ht="19.5" customHeight="1" thickBot="1">
      <c r="A50" s="228" t="s">
        <v>167</v>
      </c>
      <c r="B50" s="226">
        <v>183</v>
      </c>
      <c r="C50" s="223">
        <v>13</v>
      </c>
      <c r="D50" s="222">
        <v>17</v>
      </c>
      <c r="E50" s="223">
        <v>22</v>
      </c>
      <c r="F50" s="222">
        <f t="shared" si="8"/>
        <v>235</v>
      </c>
      <c r="G50" s="225">
        <f t="shared" si="9"/>
        <v>0.00030724456536660816</v>
      </c>
      <c r="H50" s="226">
        <v>172</v>
      </c>
      <c r="I50" s="223">
        <v>12</v>
      </c>
      <c r="J50" s="222">
        <v>31</v>
      </c>
      <c r="K50" s="223">
        <v>14</v>
      </c>
      <c r="L50" s="222">
        <f t="shared" si="10"/>
        <v>229</v>
      </c>
      <c r="M50" s="227">
        <f t="shared" si="11"/>
        <v>0.026200873362445476</v>
      </c>
      <c r="N50" s="226">
        <v>2414</v>
      </c>
      <c r="O50" s="223">
        <v>381</v>
      </c>
      <c r="P50" s="222">
        <v>499</v>
      </c>
      <c r="Q50" s="223">
        <v>544</v>
      </c>
      <c r="R50" s="222">
        <f t="shared" si="12"/>
        <v>3838</v>
      </c>
      <c r="S50" s="225">
        <f t="shared" si="13"/>
        <v>0.00047865250962698903</v>
      </c>
      <c r="T50" s="224">
        <v>1933</v>
      </c>
      <c r="U50" s="223">
        <v>65</v>
      </c>
      <c r="V50" s="222">
        <v>934</v>
      </c>
      <c r="W50" s="223">
        <v>584</v>
      </c>
      <c r="X50" s="222">
        <f t="shared" si="14"/>
        <v>3516</v>
      </c>
      <c r="Y50" s="221">
        <f t="shared" si="15"/>
        <v>0.09158134243458482</v>
      </c>
    </row>
    <row r="51" spans="1:25" s="276" customFormat="1" ht="19.5" customHeight="1">
      <c r="A51" s="285" t="s">
        <v>56</v>
      </c>
      <c r="B51" s="282">
        <f>SUM(B52:B58)</f>
        <v>7678</v>
      </c>
      <c r="C51" s="281">
        <f>SUM(C52:C58)</f>
        <v>7396</v>
      </c>
      <c r="D51" s="280">
        <f>SUM(D52:D58)</f>
        <v>5</v>
      </c>
      <c r="E51" s="281">
        <f>SUM(E52:E58)</f>
        <v>0</v>
      </c>
      <c r="F51" s="280">
        <f>SUM(B51:E51)</f>
        <v>15079</v>
      </c>
      <c r="G51" s="283">
        <f>F51/$F$9</f>
        <v>0.019714641707076954</v>
      </c>
      <c r="H51" s="282">
        <f>SUM(H52:H58)</f>
        <v>6340</v>
      </c>
      <c r="I51" s="281">
        <f>SUM(I52:I58)</f>
        <v>6212</v>
      </c>
      <c r="J51" s="280">
        <f>SUM(J52:J58)</f>
        <v>194</v>
      </c>
      <c r="K51" s="281">
        <f>SUM(K52:K58)</f>
        <v>188</v>
      </c>
      <c r="L51" s="280">
        <f>SUM(H51:K51)</f>
        <v>12934</v>
      </c>
      <c r="M51" s="284">
        <f>IF(ISERROR(F51/L51-1),"         /0",(F51/L51-1))</f>
        <v>0.16584196690892217</v>
      </c>
      <c r="N51" s="282">
        <f>SUM(N52:N58)</f>
        <v>82236</v>
      </c>
      <c r="O51" s="281">
        <f>SUM(O52:O58)</f>
        <v>81757</v>
      </c>
      <c r="P51" s="280">
        <f>SUM(P52:P58)</f>
        <v>645</v>
      </c>
      <c r="Q51" s="281">
        <f>SUM(Q52:Q58)</f>
        <v>718</v>
      </c>
      <c r="R51" s="280">
        <f>SUM(N51:Q51)</f>
        <v>165356</v>
      </c>
      <c r="S51" s="283">
        <f>R51/$R$9</f>
        <v>0.020622215836863054</v>
      </c>
      <c r="T51" s="282">
        <f>SUM(T52:T58)</f>
        <v>68674</v>
      </c>
      <c r="U51" s="281">
        <f>SUM(U52:U58)</f>
        <v>66296</v>
      </c>
      <c r="V51" s="280">
        <f>SUM(V52:V58)</f>
        <v>956</v>
      </c>
      <c r="W51" s="281">
        <f>SUM(W52:W58)</f>
        <v>939</v>
      </c>
      <c r="X51" s="280">
        <f>SUM(T51:W51)</f>
        <v>136865</v>
      </c>
      <c r="Y51" s="277">
        <f>IF(ISERROR(R51/X51-1),"         /0",IF(R51/X51&gt;5,"  *  ",(R51/X51-1)))</f>
        <v>0.20816863332480917</v>
      </c>
    </row>
    <row r="52" spans="1:25" ht="19.5" customHeight="1">
      <c r="A52" s="228" t="s">
        <v>156</v>
      </c>
      <c r="B52" s="226">
        <v>5440</v>
      </c>
      <c r="C52" s="223">
        <v>5163</v>
      </c>
      <c r="D52" s="222">
        <v>5</v>
      </c>
      <c r="E52" s="223">
        <v>0</v>
      </c>
      <c r="F52" s="222">
        <f>SUM(B52:E52)</f>
        <v>10608</v>
      </c>
      <c r="G52" s="225">
        <f>F52/$F$9</f>
        <v>0.013869150423016932</v>
      </c>
      <c r="H52" s="226">
        <v>4573</v>
      </c>
      <c r="I52" s="223">
        <v>4523</v>
      </c>
      <c r="J52" s="222">
        <v>81</v>
      </c>
      <c r="K52" s="223">
        <v>76</v>
      </c>
      <c r="L52" s="222">
        <f>SUM(H52:K52)</f>
        <v>9253</v>
      </c>
      <c r="M52" s="227">
        <f>IF(ISERROR(F52/L52-1),"         /0",(F52/L52-1))</f>
        <v>0.1464389927591052</v>
      </c>
      <c r="N52" s="226">
        <v>57013</v>
      </c>
      <c r="O52" s="223">
        <v>55415</v>
      </c>
      <c r="P52" s="222">
        <v>429</v>
      </c>
      <c r="Q52" s="223">
        <v>400</v>
      </c>
      <c r="R52" s="222">
        <f>SUM(N52:Q52)</f>
        <v>113257</v>
      </c>
      <c r="S52" s="225">
        <f>R52/$R$9</f>
        <v>0.014124738739662296</v>
      </c>
      <c r="T52" s="224">
        <v>46943</v>
      </c>
      <c r="U52" s="223">
        <v>46449</v>
      </c>
      <c r="V52" s="222">
        <v>521</v>
      </c>
      <c r="W52" s="223">
        <v>470</v>
      </c>
      <c r="X52" s="222">
        <f>SUM(T52:W52)</f>
        <v>94383</v>
      </c>
      <c r="Y52" s="221">
        <f>IF(ISERROR(R52/X52-1),"         /0",IF(R52/X52&gt;5,"  *  ",(R52/X52-1)))</f>
        <v>0.19997245266626407</v>
      </c>
    </row>
    <row r="53" spans="1:25" ht="19.5" customHeight="1">
      <c r="A53" s="228" t="s">
        <v>198</v>
      </c>
      <c r="B53" s="226">
        <v>709</v>
      </c>
      <c r="C53" s="223">
        <v>712</v>
      </c>
      <c r="D53" s="222">
        <v>0</v>
      </c>
      <c r="E53" s="223">
        <v>0</v>
      </c>
      <c r="F53" s="222">
        <f>SUM(B53:E53)</f>
        <v>1421</v>
      </c>
      <c r="G53" s="225">
        <f>F53/$F$9</f>
        <v>0.001857849052706171</v>
      </c>
      <c r="H53" s="226">
        <v>736</v>
      </c>
      <c r="I53" s="223">
        <v>721</v>
      </c>
      <c r="J53" s="222"/>
      <c r="K53" s="223"/>
      <c r="L53" s="222">
        <f>SUM(H53:K53)</f>
        <v>1457</v>
      </c>
      <c r="M53" s="227">
        <f>IF(ISERROR(F53/L53-1),"         /0",(F53/L53-1))</f>
        <v>-0.024708304735758357</v>
      </c>
      <c r="N53" s="226">
        <v>8086</v>
      </c>
      <c r="O53" s="223">
        <v>8253</v>
      </c>
      <c r="P53" s="222"/>
      <c r="Q53" s="223"/>
      <c r="R53" s="222">
        <f>SUM(N53:Q53)</f>
        <v>16339</v>
      </c>
      <c r="S53" s="225">
        <f>R53/$R$9</f>
        <v>0.0020377028021874343</v>
      </c>
      <c r="T53" s="224">
        <v>7879</v>
      </c>
      <c r="U53" s="223">
        <v>7319</v>
      </c>
      <c r="V53" s="222"/>
      <c r="W53" s="223"/>
      <c r="X53" s="222">
        <f>SUM(T53:W53)</f>
        <v>15198</v>
      </c>
      <c r="Y53" s="221">
        <f>IF(ISERROR(R53/X53-1),"         /0",IF(R53/X53&gt;5,"  *  ",(R53/X53-1)))</f>
        <v>0.07507566785103292</v>
      </c>
    </row>
    <row r="54" spans="1:25" ht="19.5" customHeight="1">
      <c r="A54" s="228" t="s">
        <v>159</v>
      </c>
      <c r="B54" s="226">
        <v>477</v>
      </c>
      <c r="C54" s="223">
        <v>404</v>
      </c>
      <c r="D54" s="222">
        <v>0</v>
      </c>
      <c r="E54" s="223">
        <v>0</v>
      </c>
      <c r="F54" s="222">
        <f>SUM(B54:E54)</f>
        <v>881</v>
      </c>
      <c r="G54" s="225">
        <f>F54/$F$9</f>
        <v>0.0011518402642041777</v>
      </c>
      <c r="H54" s="226">
        <v>221</v>
      </c>
      <c r="I54" s="223">
        <v>221</v>
      </c>
      <c r="J54" s="222"/>
      <c r="K54" s="223"/>
      <c r="L54" s="222">
        <f>SUM(H54:K54)</f>
        <v>442</v>
      </c>
      <c r="M54" s="227">
        <f>IF(ISERROR(F54/L54-1),"         /0",(F54/L54-1))</f>
        <v>0.9932126696832579</v>
      </c>
      <c r="N54" s="226">
        <v>4384</v>
      </c>
      <c r="O54" s="223">
        <v>4418</v>
      </c>
      <c r="P54" s="222"/>
      <c r="Q54" s="223"/>
      <c r="R54" s="222">
        <f>SUM(N54:Q54)</f>
        <v>8802</v>
      </c>
      <c r="S54" s="225">
        <f>R54/$R$9</f>
        <v>0.001097733035366534</v>
      </c>
      <c r="T54" s="224">
        <v>2760</v>
      </c>
      <c r="U54" s="223">
        <v>2859</v>
      </c>
      <c r="V54" s="222"/>
      <c r="W54" s="223"/>
      <c r="X54" s="222">
        <f>SUM(T54:W54)</f>
        <v>5619</v>
      </c>
      <c r="Y54" s="221">
        <f>IF(ISERROR(R54/X54-1),"         /0",IF(R54/X54&gt;5,"  *  ",(R54/X54-1)))</f>
        <v>0.5664709022957821</v>
      </c>
    </row>
    <row r="55" spans="1:25" ht="19.5" customHeight="1">
      <c r="A55" s="228" t="s">
        <v>199</v>
      </c>
      <c r="B55" s="226">
        <v>292</v>
      </c>
      <c r="C55" s="223">
        <v>338</v>
      </c>
      <c r="D55" s="222">
        <v>0</v>
      </c>
      <c r="E55" s="223">
        <v>0</v>
      </c>
      <c r="F55" s="222">
        <f>SUM(B55:E55)</f>
        <v>630</v>
      </c>
      <c r="G55" s="225">
        <f>F55/$F$9</f>
        <v>0.0008236769199189921</v>
      </c>
      <c r="H55" s="226">
        <v>158</v>
      </c>
      <c r="I55" s="223">
        <v>148</v>
      </c>
      <c r="J55" s="222">
        <v>0</v>
      </c>
      <c r="K55" s="223"/>
      <c r="L55" s="222">
        <f>SUM(H55:K55)</f>
        <v>306</v>
      </c>
      <c r="M55" s="227">
        <f>IF(ISERROR(F55/L55-1),"         /0",(F55/L55-1))</f>
        <v>1.0588235294117645</v>
      </c>
      <c r="N55" s="226">
        <v>3625</v>
      </c>
      <c r="O55" s="223">
        <v>4350</v>
      </c>
      <c r="P55" s="222">
        <v>148</v>
      </c>
      <c r="Q55" s="223">
        <v>259</v>
      </c>
      <c r="R55" s="222">
        <f>SUM(N55:Q55)</f>
        <v>8382</v>
      </c>
      <c r="S55" s="225">
        <f>R55/$R$9</f>
        <v>0.0010453531359284581</v>
      </c>
      <c r="T55" s="224">
        <v>4012</v>
      </c>
      <c r="U55" s="223">
        <v>4809</v>
      </c>
      <c r="V55" s="222">
        <v>252</v>
      </c>
      <c r="W55" s="223">
        <v>288</v>
      </c>
      <c r="X55" s="222">
        <f>SUM(T55:W55)</f>
        <v>9361</v>
      </c>
      <c r="Y55" s="221">
        <f>IF(ISERROR(R55/X55-1),"         /0",IF(R55/X55&gt;5,"  *  ",(R55/X55-1)))</f>
        <v>-0.10458284371327853</v>
      </c>
    </row>
    <row r="56" spans="1:25" ht="19.5" customHeight="1">
      <c r="A56" s="228" t="s">
        <v>184</v>
      </c>
      <c r="B56" s="226">
        <v>319</v>
      </c>
      <c r="C56" s="223">
        <v>303</v>
      </c>
      <c r="D56" s="222">
        <v>0</v>
      </c>
      <c r="E56" s="223">
        <v>0</v>
      </c>
      <c r="F56" s="222">
        <f>SUM(B56:E56)</f>
        <v>622</v>
      </c>
      <c r="G56" s="225">
        <f>F56/$F$9</f>
        <v>0.0008132175304597033</v>
      </c>
      <c r="H56" s="226">
        <v>86</v>
      </c>
      <c r="I56" s="223">
        <v>58</v>
      </c>
      <c r="J56" s="222"/>
      <c r="K56" s="223"/>
      <c r="L56" s="222">
        <f>SUM(H56:K56)</f>
        <v>144</v>
      </c>
      <c r="M56" s="227">
        <f>IF(ISERROR(F56/L56-1),"         /0",(F56/L56-1))</f>
        <v>3.3194444444444446</v>
      </c>
      <c r="N56" s="226">
        <v>1672</v>
      </c>
      <c r="O56" s="223">
        <v>1920</v>
      </c>
      <c r="P56" s="222"/>
      <c r="Q56" s="223"/>
      <c r="R56" s="222">
        <f>SUM(N56:Q56)</f>
        <v>3592</v>
      </c>
      <c r="S56" s="225">
        <f>R56/$R$9</f>
        <v>0.00044797285424183025</v>
      </c>
      <c r="T56" s="224">
        <v>385</v>
      </c>
      <c r="U56" s="223">
        <v>347</v>
      </c>
      <c r="V56" s="222"/>
      <c r="W56" s="223"/>
      <c r="X56" s="222">
        <f>SUM(T56:W56)</f>
        <v>732</v>
      </c>
      <c r="Y56" s="221">
        <f>IF(ISERROR(R56/X56-1),"         /0",IF(R56/X56&gt;5,"  *  ",(R56/X56-1)))</f>
        <v>3.9071038251366117</v>
      </c>
    </row>
    <row r="57" spans="1:25" ht="19.5" customHeight="1">
      <c r="A57" s="228" t="s">
        <v>185</v>
      </c>
      <c r="B57" s="226">
        <v>277</v>
      </c>
      <c r="C57" s="223">
        <v>324</v>
      </c>
      <c r="D57" s="222">
        <v>0</v>
      </c>
      <c r="E57" s="223">
        <v>0</v>
      </c>
      <c r="F57" s="222">
        <f>SUM(B57:E57)</f>
        <v>601</v>
      </c>
      <c r="G57" s="225">
        <f>F57/$F$9</f>
        <v>0.0007857616331290702</v>
      </c>
      <c r="H57" s="226">
        <v>133</v>
      </c>
      <c r="I57" s="223">
        <v>78</v>
      </c>
      <c r="J57" s="222"/>
      <c r="K57" s="223"/>
      <c r="L57" s="222">
        <f>SUM(H57:K57)</f>
        <v>211</v>
      </c>
      <c r="M57" s="227">
        <f>IF(ISERROR(F57/L57-1),"         /0",(F57/L57-1))</f>
        <v>1.8483412322274884</v>
      </c>
      <c r="N57" s="226">
        <v>2681</v>
      </c>
      <c r="O57" s="223">
        <v>3511</v>
      </c>
      <c r="P57" s="222"/>
      <c r="Q57" s="223"/>
      <c r="R57" s="222">
        <f>SUM(N57:Q57)</f>
        <v>6192</v>
      </c>
      <c r="S57" s="225">
        <f>R57/$R$9</f>
        <v>0.0007722293745727765</v>
      </c>
      <c r="T57" s="224">
        <v>3216</v>
      </c>
      <c r="U57" s="223">
        <v>1372</v>
      </c>
      <c r="V57" s="222"/>
      <c r="W57" s="223"/>
      <c r="X57" s="222">
        <f>SUM(T57:W57)</f>
        <v>4588</v>
      </c>
      <c r="Y57" s="221">
        <f>IF(ISERROR(R57/X57-1),"         /0",IF(R57/X57&gt;5,"  *  ",(R57/X57-1)))</f>
        <v>0.34960767218831745</v>
      </c>
    </row>
    <row r="58" spans="1:25" ht="19.5" customHeight="1" thickBot="1">
      <c r="A58" s="228" t="s">
        <v>167</v>
      </c>
      <c r="B58" s="226">
        <v>164</v>
      </c>
      <c r="C58" s="223">
        <v>152</v>
      </c>
      <c r="D58" s="222">
        <v>0</v>
      </c>
      <c r="E58" s="223">
        <v>0</v>
      </c>
      <c r="F58" s="222">
        <f>SUM(B58:E58)</f>
        <v>316</v>
      </c>
      <c r="G58" s="225">
        <f>F58/$F$9</f>
        <v>0.0004131458836419071</v>
      </c>
      <c r="H58" s="226">
        <v>433</v>
      </c>
      <c r="I58" s="223">
        <v>463</v>
      </c>
      <c r="J58" s="222">
        <v>113</v>
      </c>
      <c r="K58" s="223">
        <v>112</v>
      </c>
      <c r="L58" s="222">
        <f>SUM(H58:K58)</f>
        <v>1121</v>
      </c>
      <c r="M58" s="227">
        <f>IF(ISERROR(F58/L58-1),"         /0",(F58/L58-1))</f>
        <v>-0.7181088314005353</v>
      </c>
      <c r="N58" s="226">
        <v>4775</v>
      </c>
      <c r="O58" s="223">
        <v>3890</v>
      </c>
      <c r="P58" s="222">
        <v>68</v>
      </c>
      <c r="Q58" s="223">
        <v>59</v>
      </c>
      <c r="R58" s="222">
        <f>SUM(N58:Q58)</f>
        <v>8792</v>
      </c>
      <c r="S58" s="225">
        <f>R58/$R$9</f>
        <v>0.0010964858949037226</v>
      </c>
      <c r="T58" s="224">
        <v>3479</v>
      </c>
      <c r="U58" s="223">
        <v>3141</v>
      </c>
      <c r="V58" s="222">
        <v>183</v>
      </c>
      <c r="W58" s="223">
        <v>181</v>
      </c>
      <c r="X58" s="222">
        <f>SUM(T58:W58)</f>
        <v>6984</v>
      </c>
      <c r="Y58" s="221">
        <f>IF(ISERROR(R58/X58-1),"         /0",IF(R58/X58&gt;5,"  *  ",(R58/X58-1)))</f>
        <v>0.25887743413516606</v>
      </c>
    </row>
    <row r="59" spans="1:25" s="213" customFormat="1" ht="19.5" customHeight="1" thickBot="1">
      <c r="A59" s="272" t="s">
        <v>55</v>
      </c>
      <c r="B59" s="269">
        <v>1200</v>
      </c>
      <c r="C59" s="268">
        <v>383</v>
      </c>
      <c r="D59" s="267">
        <v>0</v>
      </c>
      <c r="E59" s="268">
        <v>0</v>
      </c>
      <c r="F59" s="267">
        <f>SUM(B59:E59)</f>
        <v>1583</v>
      </c>
      <c r="G59" s="270">
        <f>F59/$F$9</f>
        <v>0.002069651689256769</v>
      </c>
      <c r="H59" s="269">
        <v>1034</v>
      </c>
      <c r="I59" s="268">
        <v>286</v>
      </c>
      <c r="J59" s="267">
        <v>0</v>
      </c>
      <c r="K59" s="268">
        <v>0</v>
      </c>
      <c r="L59" s="267">
        <f>SUM(H59:K59)</f>
        <v>1320</v>
      </c>
      <c r="M59" s="271">
        <f>IF(ISERROR(F59/L59-1),"         /0",(F59/L59-1))</f>
        <v>0.19924242424242422</v>
      </c>
      <c r="N59" s="269">
        <v>14318</v>
      </c>
      <c r="O59" s="268">
        <v>3116</v>
      </c>
      <c r="P59" s="267">
        <v>22</v>
      </c>
      <c r="Q59" s="268">
        <v>15</v>
      </c>
      <c r="R59" s="267">
        <f>SUM(N59:Q59)</f>
        <v>17471</v>
      </c>
      <c r="S59" s="270">
        <f>R59/$R$9</f>
        <v>0.002178879102577677</v>
      </c>
      <c r="T59" s="269">
        <v>11395</v>
      </c>
      <c r="U59" s="268">
        <v>1802</v>
      </c>
      <c r="V59" s="267">
        <v>5074</v>
      </c>
      <c r="W59" s="268">
        <v>4312</v>
      </c>
      <c r="X59" s="267">
        <f>SUM(T59:W59)</f>
        <v>22583</v>
      </c>
      <c r="Y59" s="264">
        <f>IF(ISERROR(R59/X59-1),"         /0",IF(R59/X59&gt;5,"  *  ",(R59/X59-1)))</f>
        <v>-0.22636496479652835</v>
      </c>
    </row>
    <row r="60" ht="15" thickTop="1">
      <c r="A60" s="120" t="s">
        <v>145</v>
      </c>
    </row>
    <row r="61" ht="15">
      <c r="A61" s="120" t="s">
        <v>66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0:Y65536 M60:M65536 Y3 M3">
    <cfRule type="cellIs" priority="3" dxfId="91" operator="lessThan" stopIfTrue="1">
      <formula>0</formula>
    </cfRule>
  </conditionalFormatting>
  <conditionalFormatting sqref="Y9:Y59 M9:M5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18.140625" style="121" customWidth="1"/>
    <col min="2" max="2" width="8.28125" style="121" customWidth="1"/>
    <col min="3" max="3" width="9.7109375" style="121" bestFit="1" customWidth="1"/>
    <col min="4" max="4" width="8.00390625" style="121" bestFit="1" customWidth="1"/>
    <col min="5" max="5" width="9.140625" style="121" customWidth="1"/>
    <col min="6" max="6" width="8.57421875" style="121" bestFit="1" customWidth="1"/>
    <col min="7" max="7" width="9.00390625" style="121" bestFit="1" customWidth="1"/>
    <col min="8" max="8" width="8.28125" style="121" customWidth="1"/>
    <col min="9" max="9" width="9.7109375" style="121" bestFit="1" customWidth="1"/>
    <col min="10" max="10" width="7.8515625" style="121" customWidth="1"/>
    <col min="11" max="11" width="9.00390625" style="121" customWidth="1"/>
    <col min="12" max="12" width="8.421875" style="121" customWidth="1"/>
    <col min="13" max="13" width="8.8515625" style="121" bestFit="1" customWidth="1"/>
    <col min="14" max="14" width="9.28125" style="121" bestFit="1" customWidth="1"/>
    <col min="15" max="15" width="9.421875" style="121" customWidth="1"/>
    <col min="16" max="16" width="8.00390625" style="121" customWidth="1"/>
    <col min="17" max="17" width="9.28125" style="121" customWidth="1"/>
    <col min="18" max="18" width="9.8515625" style="121" bestFit="1" customWidth="1"/>
    <col min="19" max="19" width="9.57421875" style="121" customWidth="1"/>
    <col min="20" max="20" width="10.140625" style="121" customWidth="1"/>
    <col min="21" max="21" width="9.421875" style="121" customWidth="1"/>
    <col min="22" max="22" width="8.57421875" style="121" bestFit="1" customWidth="1"/>
    <col min="23" max="23" width="9.00390625" style="121" customWidth="1"/>
    <col min="24" max="24" width="9.8515625" style="121" bestFit="1" customWidth="1"/>
    <col min="25" max="25" width="8.57421875" style="12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69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5.75" customHeight="1" thickBot="1" thickTop="1">
      <c r="A5" s="562" t="s">
        <v>61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1" customFormat="1" ht="26.25" customHeight="1" thickBot="1">
      <c r="A6" s="563"/>
      <c r="B6" s="645" t="s">
        <v>152</v>
      </c>
      <c r="C6" s="646"/>
      <c r="D6" s="646"/>
      <c r="E6" s="646"/>
      <c r="F6" s="646"/>
      <c r="G6" s="622" t="s">
        <v>34</v>
      </c>
      <c r="H6" s="645" t="s">
        <v>152</v>
      </c>
      <c r="I6" s="646"/>
      <c r="J6" s="646"/>
      <c r="K6" s="646"/>
      <c r="L6" s="646"/>
      <c r="M6" s="633" t="s">
        <v>33</v>
      </c>
      <c r="N6" s="645" t="s">
        <v>153</v>
      </c>
      <c r="O6" s="646"/>
      <c r="P6" s="646"/>
      <c r="Q6" s="646"/>
      <c r="R6" s="646"/>
      <c r="S6" s="622" t="s">
        <v>34</v>
      </c>
      <c r="T6" s="645" t="s">
        <v>154</v>
      </c>
      <c r="U6" s="646"/>
      <c r="V6" s="646"/>
      <c r="W6" s="646"/>
      <c r="X6" s="646"/>
      <c r="Y6" s="627" t="s">
        <v>33</v>
      </c>
    </row>
    <row r="7" spans="1:25" s="161" customFormat="1" ht="26.25" customHeight="1">
      <c r="A7" s="564"/>
      <c r="B7" s="556" t="s">
        <v>22</v>
      </c>
      <c r="C7" s="552"/>
      <c r="D7" s="551" t="s">
        <v>21</v>
      </c>
      <c r="E7" s="552"/>
      <c r="F7" s="647" t="s">
        <v>17</v>
      </c>
      <c r="G7" s="623"/>
      <c r="H7" s="556" t="s">
        <v>22</v>
      </c>
      <c r="I7" s="552"/>
      <c r="J7" s="551" t="s">
        <v>21</v>
      </c>
      <c r="K7" s="552"/>
      <c r="L7" s="647" t="s">
        <v>17</v>
      </c>
      <c r="M7" s="634"/>
      <c r="N7" s="556" t="s">
        <v>22</v>
      </c>
      <c r="O7" s="552"/>
      <c r="P7" s="551" t="s">
        <v>21</v>
      </c>
      <c r="Q7" s="552"/>
      <c r="R7" s="647" t="s">
        <v>17</v>
      </c>
      <c r="S7" s="623"/>
      <c r="T7" s="556" t="s">
        <v>22</v>
      </c>
      <c r="U7" s="552"/>
      <c r="V7" s="551" t="s">
        <v>21</v>
      </c>
      <c r="W7" s="552"/>
      <c r="X7" s="647" t="s">
        <v>17</v>
      </c>
      <c r="Y7" s="628"/>
    </row>
    <row r="8" spans="1:25" s="259" customFormat="1" ht="27.75" thickBot="1">
      <c r="A8" s="565"/>
      <c r="B8" s="262" t="s">
        <v>31</v>
      </c>
      <c r="C8" s="260" t="s">
        <v>30</v>
      </c>
      <c r="D8" s="261" t="s">
        <v>31</v>
      </c>
      <c r="E8" s="260" t="s">
        <v>30</v>
      </c>
      <c r="F8" s="618"/>
      <c r="G8" s="624"/>
      <c r="H8" s="262" t="s">
        <v>31</v>
      </c>
      <c r="I8" s="260" t="s">
        <v>30</v>
      </c>
      <c r="J8" s="261" t="s">
        <v>31</v>
      </c>
      <c r="K8" s="260" t="s">
        <v>30</v>
      </c>
      <c r="L8" s="618"/>
      <c r="M8" s="635"/>
      <c r="N8" s="262" t="s">
        <v>31</v>
      </c>
      <c r="O8" s="260" t="s">
        <v>30</v>
      </c>
      <c r="P8" s="261" t="s">
        <v>31</v>
      </c>
      <c r="Q8" s="260" t="s">
        <v>30</v>
      </c>
      <c r="R8" s="618"/>
      <c r="S8" s="624"/>
      <c r="T8" s="262" t="s">
        <v>31</v>
      </c>
      <c r="U8" s="260" t="s">
        <v>30</v>
      </c>
      <c r="V8" s="261" t="s">
        <v>31</v>
      </c>
      <c r="W8" s="260" t="s">
        <v>30</v>
      </c>
      <c r="X8" s="618"/>
      <c r="Y8" s="629"/>
    </row>
    <row r="9" spans="1:25" s="252" customFormat="1" ht="18" customHeight="1" thickBot="1" thickTop="1">
      <c r="A9" s="316" t="s">
        <v>24</v>
      </c>
      <c r="B9" s="314">
        <f>B10+B19+B35+B45+B54+B59</f>
        <v>26991.868000000006</v>
      </c>
      <c r="C9" s="313">
        <f>C10+C19+C35+C45+C54+C59</f>
        <v>17825.604</v>
      </c>
      <c r="D9" s="312">
        <f>D10+D19+D35+D45+D54+D59</f>
        <v>1308.2559999999999</v>
      </c>
      <c r="E9" s="313">
        <f>E10+E19+E35+E45+E54+E59</f>
        <v>1965.8429999999998</v>
      </c>
      <c r="F9" s="312">
        <f aca="true" t="shared" si="0" ref="F9:F18">SUM(B9:E9)</f>
        <v>48091.57100000001</v>
      </c>
      <c r="G9" s="315">
        <f aca="true" t="shared" si="1" ref="G9:G18">F9/$F$9</f>
        <v>1</v>
      </c>
      <c r="H9" s="314">
        <f>H10+H19+H35+H45+H54+H59</f>
        <v>26033.407</v>
      </c>
      <c r="I9" s="313">
        <f>I10+I19+I35+I45+I54+I59</f>
        <v>20599.597</v>
      </c>
      <c r="J9" s="312">
        <f>J10+J19+J35+J45+J54+J59</f>
        <v>1906.118</v>
      </c>
      <c r="K9" s="313">
        <f>K10+K19+K35+K45+K54+K59</f>
        <v>1549.651</v>
      </c>
      <c r="L9" s="312">
        <f aca="true" t="shared" si="2" ref="L9:L18">SUM(H9:K9)</f>
        <v>50088.773</v>
      </c>
      <c r="M9" s="429">
        <f aca="true" t="shared" si="3" ref="M9:M21">IF(ISERROR(F9/L9-1),"         /0",(F9/L9-1))</f>
        <v>-0.03987324664551062</v>
      </c>
      <c r="N9" s="314">
        <f>N10+N19+N35+N45+N54+N59</f>
        <v>288165.359</v>
      </c>
      <c r="O9" s="313">
        <f>O10+O19+O35+O45+O54+O59</f>
        <v>172866.82</v>
      </c>
      <c r="P9" s="312">
        <f>P10+P19+P35+P45+P54+P59</f>
        <v>31412.927999999996</v>
      </c>
      <c r="Q9" s="313">
        <f>Q10+Q19+Q35+Q45+Q54+Q59</f>
        <v>22562.62</v>
      </c>
      <c r="R9" s="312">
        <f aca="true" t="shared" si="4" ref="R9:R18">SUM(N9:Q9)</f>
        <v>515007.727</v>
      </c>
      <c r="S9" s="315">
        <f aca="true" t="shared" si="5" ref="S9:S18">R9/$R$9</f>
        <v>1</v>
      </c>
      <c r="T9" s="314">
        <f>T10+T19+T35+T45+T54+T59</f>
        <v>283528.8460000001</v>
      </c>
      <c r="U9" s="313">
        <f>U10+U19+U35+U45+U54+U59</f>
        <v>188271.649</v>
      </c>
      <c r="V9" s="312">
        <f>V10+V19+V35+V45+V54+V59</f>
        <v>28528.494</v>
      </c>
      <c r="W9" s="313">
        <f>W10+W19+W35+W45+W54+W59</f>
        <v>20069.620000000003</v>
      </c>
      <c r="X9" s="312">
        <f aca="true" t="shared" si="6" ref="X9:X18">SUM(T9:W9)</f>
        <v>520398.6090000001</v>
      </c>
      <c r="Y9" s="311">
        <f>IF(ISERROR(R9/X9-1),"         /0",(R9/X9-1))</f>
        <v>-0.01035913991076809</v>
      </c>
    </row>
    <row r="10" spans="1:25" s="229" customFormat="1" ht="19.5" customHeight="1" thickTop="1">
      <c r="A10" s="310" t="s">
        <v>60</v>
      </c>
      <c r="B10" s="307">
        <f>SUM(B11:B18)</f>
        <v>18098.577000000005</v>
      </c>
      <c r="C10" s="306">
        <f>SUM(C11:C18)</f>
        <v>10450.027999999998</v>
      </c>
      <c r="D10" s="305">
        <f>SUM(D11:D18)</f>
        <v>1249.8899999999999</v>
      </c>
      <c r="E10" s="306">
        <f>SUM(E11:E18)</f>
        <v>1177.661</v>
      </c>
      <c r="F10" s="305">
        <f t="shared" si="0"/>
        <v>30976.156000000003</v>
      </c>
      <c r="G10" s="308">
        <f t="shared" si="1"/>
        <v>0.6441078000966114</v>
      </c>
      <c r="H10" s="307">
        <f>SUM(H11:H18)</f>
        <v>16434.912</v>
      </c>
      <c r="I10" s="306">
        <f>SUM(I11:I18)</f>
        <v>9655.539</v>
      </c>
      <c r="J10" s="305">
        <f>SUM(J11:J18)</f>
        <v>1786.001</v>
      </c>
      <c r="K10" s="306">
        <f>SUM(K11:K18)</f>
        <v>976.5460000000002</v>
      </c>
      <c r="L10" s="305">
        <f t="shared" si="2"/>
        <v>28852.998</v>
      </c>
      <c r="M10" s="309">
        <f t="shared" si="3"/>
        <v>0.07358535151182566</v>
      </c>
      <c r="N10" s="307">
        <f>SUM(N11:N18)</f>
        <v>191843.928</v>
      </c>
      <c r="O10" s="306">
        <f>SUM(O11:O18)</f>
        <v>88233.427</v>
      </c>
      <c r="P10" s="305">
        <f>SUM(P11:P18)</f>
        <v>27684.181999999997</v>
      </c>
      <c r="Q10" s="306">
        <f>SUM(Q11:Q18)</f>
        <v>13539.027999999998</v>
      </c>
      <c r="R10" s="305">
        <f t="shared" si="4"/>
        <v>321300.56499999994</v>
      </c>
      <c r="S10" s="308">
        <f t="shared" si="5"/>
        <v>0.6238752316817179</v>
      </c>
      <c r="T10" s="307">
        <f>SUM(T11:T18)</f>
        <v>180638.31000000003</v>
      </c>
      <c r="U10" s="306">
        <f>SUM(U11:U18)</f>
        <v>93152.67</v>
      </c>
      <c r="V10" s="305">
        <f>SUM(V11:V18)</f>
        <v>27477.407</v>
      </c>
      <c r="W10" s="306">
        <f>SUM(W11:W18)</f>
        <v>14593.931999999999</v>
      </c>
      <c r="X10" s="305">
        <f t="shared" si="6"/>
        <v>315862.319</v>
      </c>
      <c r="Y10" s="304">
        <f aca="true" t="shared" si="7" ref="Y10:Y18">IF(ISERROR(R10/X10-1),"         /0",IF(R10/X10&gt;5,"  *  ",(R10/X10-1)))</f>
        <v>0.01721714073782854</v>
      </c>
    </row>
    <row r="11" spans="1:25" ht="19.5" customHeight="1">
      <c r="A11" s="228" t="s">
        <v>264</v>
      </c>
      <c r="B11" s="226">
        <v>11979.164</v>
      </c>
      <c r="C11" s="223">
        <v>7685.1410000000005</v>
      </c>
      <c r="D11" s="222">
        <v>1104.431</v>
      </c>
      <c r="E11" s="223">
        <v>1177.661</v>
      </c>
      <c r="F11" s="222">
        <f t="shared" si="0"/>
        <v>21946.397</v>
      </c>
      <c r="G11" s="225">
        <f t="shared" si="1"/>
        <v>0.45634601955506915</v>
      </c>
      <c r="H11" s="226">
        <v>11517.191</v>
      </c>
      <c r="I11" s="223">
        <v>7139.123</v>
      </c>
      <c r="J11" s="222">
        <v>1080.128</v>
      </c>
      <c r="K11" s="223">
        <v>961.6870000000001</v>
      </c>
      <c r="L11" s="222">
        <f t="shared" si="2"/>
        <v>20698.129</v>
      </c>
      <c r="M11" s="227">
        <f t="shared" si="3"/>
        <v>0.06030825298267306</v>
      </c>
      <c r="N11" s="226">
        <v>132525.95400000006</v>
      </c>
      <c r="O11" s="223">
        <v>64207.316000000006</v>
      </c>
      <c r="P11" s="222">
        <v>20037.055</v>
      </c>
      <c r="Q11" s="223">
        <v>13325.296999999999</v>
      </c>
      <c r="R11" s="222">
        <f t="shared" si="4"/>
        <v>230095.62200000006</v>
      </c>
      <c r="S11" s="225">
        <f t="shared" si="5"/>
        <v>0.4467809120852279</v>
      </c>
      <c r="T11" s="226">
        <v>126920.42100000005</v>
      </c>
      <c r="U11" s="223">
        <v>67004.009</v>
      </c>
      <c r="V11" s="222">
        <v>18481.041</v>
      </c>
      <c r="W11" s="223">
        <v>13633.366</v>
      </c>
      <c r="X11" s="222">
        <f t="shared" si="6"/>
        <v>226038.83700000006</v>
      </c>
      <c r="Y11" s="221">
        <f t="shared" si="7"/>
        <v>0.01794729195142697</v>
      </c>
    </row>
    <row r="12" spans="1:25" ht="19.5" customHeight="1">
      <c r="A12" s="228" t="s">
        <v>268</v>
      </c>
      <c r="B12" s="226">
        <v>5049.254</v>
      </c>
      <c r="C12" s="223">
        <v>410.572</v>
      </c>
      <c r="D12" s="222">
        <v>145.339</v>
      </c>
      <c r="E12" s="223">
        <v>0</v>
      </c>
      <c r="F12" s="222">
        <f t="shared" si="0"/>
        <v>5605.165</v>
      </c>
      <c r="G12" s="225">
        <f t="shared" si="1"/>
        <v>0.11655192133357421</v>
      </c>
      <c r="H12" s="226">
        <v>3791.7039999999997</v>
      </c>
      <c r="I12" s="223">
        <v>543.389</v>
      </c>
      <c r="J12" s="222">
        <v>582.555</v>
      </c>
      <c r="K12" s="223"/>
      <c r="L12" s="222">
        <f t="shared" si="2"/>
        <v>4917.648</v>
      </c>
      <c r="M12" s="227">
        <f t="shared" si="3"/>
        <v>0.1398060617596053</v>
      </c>
      <c r="N12" s="226">
        <v>47288.118</v>
      </c>
      <c r="O12" s="223">
        <v>3734.1430000000014</v>
      </c>
      <c r="P12" s="222">
        <v>6671.759</v>
      </c>
      <c r="Q12" s="223">
        <v>100.464</v>
      </c>
      <c r="R12" s="222">
        <f t="shared" si="4"/>
        <v>57794.484000000004</v>
      </c>
      <c r="S12" s="225">
        <f t="shared" si="5"/>
        <v>0.11222061528408875</v>
      </c>
      <c r="T12" s="226">
        <v>42054.982999999986</v>
      </c>
      <c r="U12" s="223">
        <v>4635.597999999999</v>
      </c>
      <c r="V12" s="222">
        <v>6753.803000000001</v>
      </c>
      <c r="W12" s="223">
        <v>604.247</v>
      </c>
      <c r="X12" s="222">
        <f t="shared" si="6"/>
        <v>54048.63099999999</v>
      </c>
      <c r="Y12" s="221">
        <f t="shared" si="7"/>
        <v>0.0693052336515243</v>
      </c>
    </row>
    <row r="13" spans="1:25" ht="19.5" customHeight="1">
      <c r="A13" s="228" t="s">
        <v>270</v>
      </c>
      <c r="B13" s="226">
        <v>61.524</v>
      </c>
      <c r="C13" s="223">
        <v>689.028</v>
      </c>
      <c r="D13" s="222">
        <v>0</v>
      </c>
      <c r="E13" s="223">
        <v>0</v>
      </c>
      <c r="F13" s="222">
        <f t="shared" si="0"/>
        <v>750.552</v>
      </c>
      <c r="G13" s="225">
        <f t="shared" si="1"/>
        <v>0.015606726592483324</v>
      </c>
      <c r="H13" s="226">
        <v>28.71</v>
      </c>
      <c r="I13" s="223">
        <v>547.561</v>
      </c>
      <c r="J13" s="222"/>
      <c r="K13" s="223"/>
      <c r="L13" s="222">
        <f t="shared" si="2"/>
        <v>576.2710000000001</v>
      </c>
      <c r="M13" s="227">
        <f>IF(ISERROR(F13/L13-1),"         /0",(F13/L13-1))</f>
        <v>0.3024288919622884</v>
      </c>
      <c r="N13" s="226">
        <v>495.821</v>
      </c>
      <c r="O13" s="223">
        <v>5425.951999999999</v>
      </c>
      <c r="P13" s="222">
        <v>0</v>
      </c>
      <c r="Q13" s="223">
        <v>0</v>
      </c>
      <c r="R13" s="222">
        <f t="shared" si="4"/>
        <v>5921.772999999999</v>
      </c>
      <c r="S13" s="225">
        <f t="shared" si="5"/>
        <v>0.01149841582862309</v>
      </c>
      <c r="T13" s="226">
        <v>437.188</v>
      </c>
      <c r="U13" s="223">
        <v>5306.002999999999</v>
      </c>
      <c r="V13" s="222">
        <v>0</v>
      </c>
      <c r="W13" s="223">
        <v>50.477</v>
      </c>
      <c r="X13" s="222">
        <f t="shared" si="6"/>
        <v>5793.667999999999</v>
      </c>
      <c r="Y13" s="221">
        <f t="shared" si="7"/>
        <v>0.02211120830534319</v>
      </c>
    </row>
    <row r="14" spans="1:25" ht="19.5" customHeight="1">
      <c r="A14" s="228" t="s">
        <v>272</v>
      </c>
      <c r="B14" s="226">
        <v>24.415</v>
      </c>
      <c r="C14" s="223">
        <v>687.8720000000001</v>
      </c>
      <c r="D14" s="222">
        <v>0</v>
      </c>
      <c r="E14" s="223">
        <v>0</v>
      </c>
      <c r="F14" s="222">
        <f t="shared" si="0"/>
        <v>712.287</v>
      </c>
      <c r="G14" s="225">
        <f t="shared" si="1"/>
        <v>0.014811057014544188</v>
      </c>
      <c r="H14" s="226">
        <v>26.759</v>
      </c>
      <c r="I14" s="223">
        <v>425.455</v>
      </c>
      <c r="J14" s="222">
        <v>0.136</v>
      </c>
      <c r="K14" s="223">
        <v>0.159</v>
      </c>
      <c r="L14" s="222">
        <f t="shared" si="2"/>
        <v>452.509</v>
      </c>
      <c r="M14" s="227">
        <f t="shared" si="3"/>
        <v>0.5740836093867747</v>
      </c>
      <c r="N14" s="226">
        <v>254.95499999999998</v>
      </c>
      <c r="O14" s="223">
        <v>5611.253000000001</v>
      </c>
      <c r="P14" s="222">
        <v>0</v>
      </c>
      <c r="Q14" s="223">
        <v>0</v>
      </c>
      <c r="R14" s="222">
        <f t="shared" si="4"/>
        <v>5866.2080000000005</v>
      </c>
      <c r="S14" s="225">
        <f t="shared" si="5"/>
        <v>0.01139052424353237</v>
      </c>
      <c r="T14" s="226">
        <v>334.20300000000003</v>
      </c>
      <c r="U14" s="223">
        <v>6222.559</v>
      </c>
      <c r="V14" s="222">
        <v>0.136</v>
      </c>
      <c r="W14" s="223">
        <v>0.159</v>
      </c>
      <c r="X14" s="222">
        <f t="shared" si="6"/>
        <v>6557.057000000001</v>
      </c>
      <c r="Y14" s="221">
        <f t="shared" si="7"/>
        <v>-0.10535961483940126</v>
      </c>
    </row>
    <row r="15" spans="1:25" ht="19.5" customHeight="1">
      <c r="A15" s="228" t="s">
        <v>266</v>
      </c>
      <c r="B15" s="226">
        <v>306.074</v>
      </c>
      <c r="C15" s="223">
        <v>166.18900000000002</v>
      </c>
      <c r="D15" s="222">
        <v>0</v>
      </c>
      <c r="E15" s="223">
        <v>0</v>
      </c>
      <c r="F15" s="222">
        <f t="shared" si="0"/>
        <v>472.26300000000003</v>
      </c>
      <c r="G15" s="225">
        <f t="shared" si="1"/>
        <v>0.009820078449922127</v>
      </c>
      <c r="H15" s="226">
        <v>270.12100000000004</v>
      </c>
      <c r="I15" s="223">
        <v>133.864</v>
      </c>
      <c r="J15" s="222"/>
      <c r="K15" s="223"/>
      <c r="L15" s="222">
        <f t="shared" si="2"/>
        <v>403.985</v>
      </c>
      <c r="M15" s="227">
        <f t="shared" si="3"/>
        <v>0.16901122566431925</v>
      </c>
      <c r="N15" s="226">
        <v>2686.7180000000003</v>
      </c>
      <c r="O15" s="223">
        <v>1357.0870000000002</v>
      </c>
      <c r="P15" s="222">
        <v>0</v>
      </c>
      <c r="Q15" s="223">
        <v>0</v>
      </c>
      <c r="R15" s="222">
        <f t="shared" si="4"/>
        <v>4043.8050000000003</v>
      </c>
      <c r="S15" s="225">
        <f t="shared" si="5"/>
        <v>0.007851930734235372</v>
      </c>
      <c r="T15" s="226">
        <v>2287.5660000000003</v>
      </c>
      <c r="U15" s="223">
        <v>1431.6149999999996</v>
      </c>
      <c r="V15" s="222">
        <v>0</v>
      </c>
      <c r="W15" s="223">
        <v>0</v>
      </c>
      <c r="X15" s="222">
        <f t="shared" si="6"/>
        <v>3719.1809999999996</v>
      </c>
      <c r="Y15" s="221">
        <f t="shared" si="7"/>
        <v>0.08728373262823208</v>
      </c>
    </row>
    <row r="16" spans="1:25" ht="19.5" customHeight="1">
      <c r="A16" s="228" t="s">
        <v>275</v>
      </c>
      <c r="B16" s="226">
        <v>149.94</v>
      </c>
      <c r="C16" s="223">
        <v>99.435</v>
      </c>
      <c r="D16" s="222">
        <v>0</v>
      </c>
      <c r="E16" s="223">
        <v>0</v>
      </c>
      <c r="F16" s="222">
        <f t="shared" si="0"/>
        <v>249.375</v>
      </c>
      <c r="G16" s="225">
        <f t="shared" si="1"/>
        <v>0.005185420122790331</v>
      </c>
      <c r="H16" s="226">
        <v>144.549</v>
      </c>
      <c r="I16" s="223">
        <v>111.288</v>
      </c>
      <c r="J16" s="222"/>
      <c r="K16" s="223"/>
      <c r="L16" s="222">
        <f t="shared" si="2"/>
        <v>255.837</v>
      </c>
      <c r="M16" s="227">
        <f t="shared" si="3"/>
        <v>-0.025258269914046783</v>
      </c>
      <c r="N16" s="226">
        <v>1510.5829999999996</v>
      </c>
      <c r="O16" s="223">
        <v>1328.252</v>
      </c>
      <c r="P16" s="222"/>
      <c r="Q16" s="223"/>
      <c r="R16" s="222">
        <f t="shared" si="4"/>
        <v>2838.8349999999996</v>
      </c>
      <c r="S16" s="225">
        <f t="shared" si="5"/>
        <v>0.00551221826619312</v>
      </c>
      <c r="T16" s="226">
        <v>1355.0910000000001</v>
      </c>
      <c r="U16" s="223">
        <v>1268.378</v>
      </c>
      <c r="V16" s="222">
        <v>0</v>
      </c>
      <c r="W16" s="223">
        <v>0</v>
      </c>
      <c r="X16" s="222">
        <f t="shared" si="6"/>
        <v>2623.469</v>
      </c>
      <c r="Y16" s="221">
        <f t="shared" si="7"/>
        <v>0.08209206969855543</v>
      </c>
    </row>
    <row r="17" spans="1:25" ht="19.5" customHeight="1">
      <c r="A17" s="228" t="s">
        <v>276</v>
      </c>
      <c r="B17" s="226">
        <v>36.344</v>
      </c>
      <c r="C17" s="223">
        <v>0.327</v>
      </c>
      <c r="D17" s="222">
        <v>0</v>
      </c>
      <c r="E17" s="223">
        <v>0</v>
      </c>
      <c r="F17" s="222">
        <f t="shared" si="0"/>
        <v>36.671</v>
      </c>
      <c r="G17" s="225">
        <f t="shared" si="1"/>
        <v>0.0007625244764825834</v>
      </c>
      <c r="H17" s="226">
        <v>47.642</v>
      </c>
      <c r="I17" s="223">
        <v>6.402</v>
      </c>
      <c r="J17" s="222"/>
      <c r="K17" s="223"/>
      <c r="L17" s="222">
        <f t="shared" si="2"/>
        <v>54.044000000000004</v>
      </c>
      <c r="M17" s="227">
        <f t="shared" si="3"/>
        <v>-0.3214602916142403</v>
      </c>
      <c r="N17" s="226">
        <v>454.142</v>
      </c>
      <c r="O17" s="223">
        <v>34.986</v>
      </c>
      <c r="P17" s="222"/>
      <c r="Q17" s="223"/>
      <c r="R17" s="222">
        <f t="shared" si="4"/>
        <v>489.128</v>
      </c>
      <c r="S17" s="225">
        <f t="shared" si="5"/>
        <v>0.0009497488568749183</v>
      </c>
      <c r="T17" s="226">
        <v>350.408</v>
      </c>
      <c r="U17" s="223">
        <v>32.341</v>
      </c>
      <c r="V17" s="222"/>
      <c r="W17" s="223"/>
      <c r="X17" s="222">
        <f t="shared" si="6"/>
        <v>382.749</v>
      </c>
      <c r="Y17" s="221">
        <f t="shared" si="7"/>
        <v>0.2779341030283553</v>
      </c>
    </row>
    <row r="18" spans="1:25" ht="19.5" customHeight="1" thickBot="1">
      <c r="A18" s="228" t="s">
        <v>263</v>
      </c>
      <c r="B18" s="226">
        <v>491.862</v>
      </c>
      <c r="C18" s="223">
        <v>711.464</v>
      </c>
      <c r="D18" s="222">
        <v>0.12</v>
      </c>
      <c r="E18" s="223">
        <v>0</v>
      </c>
      <c r="F18" s="222">
        <f t="shared" si="0"/>
        <v>1203.446</v>
      </c>
      <c r="G18" s="225">
        <f t="shared" si="1"/>
        <v>0.025024052551745495</v>
      </c>
      <c r="H18" s="226">
        <v>608.236</v>
      </c>
      <c r="I18" s="223">
        <v>748.457</v>
      </c>
      <c r="J18" s="222">
        <v>123.182</v>
      </c>
      <c r="K18" s="223">
        <v>14.700000000000001</v>
      </c>
      <c r="L18" s="222">
        <f t="shared" si="2"/>
        <v>1494.575</v>
      </c>
      <c r="M18" s="227">
        <f t="shared" si="3"/>
        <v>-0.19479049228041423</v>
      </c>
      <c r="N18" s="226">
        <v>6627.636999999998</v>
      </c>
      <c r="O18" s="223">
        <v>6534.437999999999</v>
      </c>
      <c r="P18" s="222">
        <v>975.3679999999997</v>
      </c>
      <c r="Q18" s="223">
        <v>113.267</v>
      </c>
      <c r="R18" s="222">
        <f t="shared" si="4"/>
        <v>14250.709999999997</v>
      </c>
      <c r="S18" s="225">
        <f t="shared" si="5"/>
        <v>0.02767086638294263</v>
      </c>
      <c r="T18" s="226">
        <v>6898.45</v>
      </c>
      <c r="U18" s="223">
        <v>7252.167</v>
      </c>
      <c r="V18" s="222">
        <v>2242.4269999999997</v>
      </c>
      <c r="W18" s="223">
        <v>305.68299999999994</v>
      </c>
      <c r="X18" s="222">
        <f t="shared" si="6"/>
        <v>16698.727000000003</v>
      </c>
      <c r="Y18" s="221">
        <f t="shared" si="7"/>
        <v>-0.14659901919469698</v>
      </c>
    </row>
    <row r="19" spans="1:25" s="229" customFormat="1" ht="19.5" customHeight="1">
      <c r="A19" s="236" t="s">
        <v>59</v>
      </c>
      <c r="B19" s="233">
        <f>SUM(B20:B34)</f>
        <v>4097.638</v>
      </c>
      <c r="C19" s="232">
        <f>SUM(C20:C34)</f>
        <v>3825.786</v>
      </c>
      <c r="D19" s="231">
        <f>SUM(D20:D34)</f>
        <v>57.626000000000005</v>
      </c>
      <c r="E19" s="232">
        <f>SUM(E20:E34)</f>
        <v>355.95099999999996</v>
      </c>
      <c r="F19" s="231">
        <f aca="true" t="shared" si="8" ref="F19:F59">SUM(B19:E19)</f>
        <v>8337.001</v>
      </c>
      <c r="G19" s="234">
        <f aca="true" t="shared" si="9" ref="G19:G59">F19/$F$9</f>
        <v>0.17335680300400247</v>
      </c>
      <c r="H19" s="233">
        <f>SUM(H20:H34)</f>
        <v>4026.9210000000003</v>
      </c>
      <c r="I19" s="232">
        <f>SUM(I20:I34)</f>
        <v>6444.502</v>
      </c>
      <c r="J19" s="231">
        <f>SUM(J20:J34)</f>
        <v>79.759</v>
      </c>
      <c r="K19" s="232">
        <f>SUM(K20:K34)</f>
        <v>566.8389999999999</v>
      </c>
      <c r="L19" s="231">
        <f aca="true" t="shared" si="10" ref="L19:L59">SUM(H19:K19)</f>
        <v>11118.021</v>
      </c>
      <c r="M19" s="235">
        <f t="shared" si="3"/>
        <v>-0.25013624277198254</v>
      </c>
      <c r="N19" s="233">
        <f>SUM(N20:N34)</f>
        <v>41634.44700000001</v>
      </c>
      <c r="O19" s="232">
        <f>SUM(O20:O34)</f>
        <v>45759.599</v>
      </c>
      <c r="P19" s="231">
        <f>SUM(P20:P34)</f>
        <v>1334.1710000000003</v>
      </c>
      <c r="Q19" s="232">
        <f>SUM(Q20:Q34)</f>
        <v>5618.787</v>
      </c>
      <c r="R19" s="231">
        <f aca="true" t="shared" si="11" ref="R19:R59">SUM(N19:Q19)</f>
        <v>94347.004</v>
      </c>
      <c r="S19" s="234">
        <f aca="true" t="shared" si="12" ref="S19:S59">R19/$R$9</f>
        <v>0.18319531737821868</v>
      </c>
      <c r="T19" s="233">
        <f>SUM(T20:T34)</f>
        <v>39665.91499999999</v>
      </c>
      <c r="U19" s="232">
        <f>SUM(U20:U34)</f>
        <v>57006.021</v>
      </c>
      <c r="V19" s="231">
        <f>SUM(V20:V34)</f>
        <v>426.728</v>
      </c>
      <c r="W19" s="232">
        <f>SUM(W20:W34)</f>
        <v>4531.219999999999</v>
      </c>
      <c r="X19" s="231">
        <f aca="true" t="shared" si="13" ref="X19:X59">SUM(T19:W19)</f>
        <v>101629.88399999999</v>
      </c>
      <c r="Y19" s="230">
        <f aca="true" t="shared" si="14" ref="Y19:Y59">IF(ISERROR(R19/X19-1),"         /0",IF(R19/X19&gt;5,"  *  ",(R19/X19-1)))</f>
        <v>-0.0716608118926908</v>
      </c>
    </row>
    <row r="20" spans="1:25" ht="19.5" customHeight="1">
      <c r="A20" s="243" t="s">
        <v>285</v>
      </c>
      <c r="B20" s="240">
        <v>828.627</v>
      </c>
      <c r="C20" s="238">
        <v>653.547</v>
      </c>
      <c r="D20" s="239">
        <v>0</v>
      </c>
      <c r="E20" s="238">
        <v>0.1</v>
      </c>
      <c r="F20" s="239">
        <f t="shared" si="8"/>
        <v>1482.274</v>
      </c>
      <c r="G20" s="241">
        <f t="shared" si="9"/>
        <v>0.030821908479554547</v>
      </c>
      <c r="H20" s="240">
        <v>709.116</v>
      </c>
      <c r="I20" s="238">
        <v>1384.36</v>
      </c>
      <c r="J20" s="239">
        <v>12.068</v>
      </c>
      <c r="K20" s="238">
        <v>136.711</v>
      </c>
      <c r="L20" s="222">
        <f t="shared" si="10"/>
        <v>2242.255</v>
      </c>
      <c r="M20" s="242">
        <f t="shared" si="3"/>
        <v>-0.33893602645551024</v>
      </c>
      <c r="N20" s="240">
        <v>7621.1539999999995</v>
      </c>
      <c r="O20" s="238">
        <v>10083.072999999999</v>
      </c>
      <c r="P20" s="239">
        <v>132.95999999999998</v>
      </c>
      <c r="Q20" s="238">
        <v>328.47400000000005</v>
      </c>
      <c r="R20" s="239">
        <f t="shared" si="11"/>
        <v>18165.660999999996</v>
      </c>
      <c r="S20" s="241">
        <f t="shared" si="12"/>
        <v>0.03527259892937489</v>
      </c>
      <c r="T20" s="244">
        <v>6566.113000000002</v>
      </c>
      <c r="U20" s="238">
        <v>17045.499999999993</v>
      </c>
      <c r="V20" s="239">
        <v>90.87</v>
      </c>
      <c r="W20" s="238">
        <v>1213.1779999999999</v>
      </c>
      <c r="X20" s="239">
        <f t="shared" si="13"/>
        <v>24915.660999999993</v>
      </c>
      <c r="Y20" s="237">
        <f t="shared" si="14"/>
        <v>-0.2709139444464266</v>
      </c>
    </row>
    <row r="21" spans="1:25" ht="19.5" customHeight="1">
      <c r="A21" s="243" t="s">
        <v>284</v>
      </c>
      <c r="B21" s="240">
        <v>740.8100000000001</v>
      </c>
      <c r="C21" s="238">
        <v>439.89</v>
      </c>
      <c r="D21" s="239">
        <v>0</v>
      </c>
      <c r="E21" s="238">
        <v>0</v>
      </c>
      <c r="F21" s="239">
        <f t="shared" si="8"/>
        <v>1180.7</v>
      </c>
      <c r="G21" s="241">
        <f t="shared" si="9"/>
        <v>0.024551079855553062</v>
      </c>
      <c r="H21" s="240">
        <v>703.6080000000001</v>
      </c>
      <c r="I21" s="238">
        <v>609.35</v>
      </c>
      <c r="J21" s="239"/>
      <c r="K21" s="238">
        <v>2.333</v>
      </c>
      <c r="L21" s="239">
        <f t="shared" si="10"/>
        <v>1315.2910000000002</v>
      </c>
      <c r="M21" s="242">
        <f t="shared" si="3"/>
        <v>-0.10232792591145234</v>
      </c>
      <c r="N21" s="240">
        <v>7793.734</v>
      </c>
      <c r="O21" s="238">
        <v>5231.290000000002</v>
      </c>
      <c r="P21" s="239">
        <v>44.991</v>
      </c>
      <c r="Q21" s="238">
        <v>151.735</v>
      </c>
      <c r="R21" s="239">
        <f t="shared" si="11"/>
        <v>13221.750000000002</v>
      </c>
      <c r="S21" s="241">
        <f t="shared" si="12"/>
        <v>0.025672915777436484</v>
      </c>
      <c r="T21" s="244">
        <v>6832.915999999997</v>
      </c>
      <c r="U21" s="238">
        <v>5107.250999999999</v>
      </c>
      <c r="V21" s="239">
        <v>0</v>
      </c>
      <c r="W21" s="238">
        <v>44.725</v>
      </c>
      <c r="X21" s="239">
        <f t="shared" si="13"/>
        <v>11984.891999999998</v>
      </c>
      <c r="Y21" s="237">
        <f t="shared" si="14"/>
        <v>0.10320143060112708</v>
      </c>
    </row>
    <row r="22" spans="1:25" ht="19.5" customHeight="1">
      <c r="A22" s="243" t="s">
        <v>286</v>
      </c>
      <c r="B22" s="240">
        <v>645.283</v>
      </c>
      <c r="C22" s="238">
        <v>428.942</v>
      </c>
      <c r="D22" s="239">
        <v>0</v>
      </c>
      <c r="E22" s="238">
        <v>2.909</v>
      </c>
      <c r="F22" s="222">
        <f t="shared" si="8"/>
        <v>1077.134</v>
      </c>
      <c r="G22" s="241">
        <f t="shared" si="9"/>
        <v>0.02239756318212187</v>
      </c>
      <c r="H22" s="240">
        <v>937.694</v>
      </c>
      <c r="I22" s="238">
        <v>228.38400000000001</v>
      </c>
      <c r="J22" s="239"/>
      <c r="K22" s="238">
        <v>114.283</v>
      </c>
      <c r="L22" s="239">
        <f t="shared" si="10"/>
        <v>1280.3609999999999</v>
      </c>
      <c r="M22" s="242" t="s">
        <v>49</v>
      </c>
      <c r="N22" s="240">
        <v>7142.295</v>
      </c>
      <c r="O22" s="238">
        <v>2964.9420000000014</v>
      </c>
      <c r="P22" s="239">
        <v>0</v>
      </c>
      <c r="Q22" s="238">
        <v>1091.668</v>
      </c>
      <c r="R22" s="239">
        <f t="shared" si="11"/>
        <v>11198.905</v>
      </c>
      <c r="S22" s="241">
        <f t="shared" si="12"/>
        <v>0.02174512034068957</v>
      </c>
      <c r="T22" s="244">
        <v>8401.418</v>
      </c>
      <c r="U22" s="238">
        <v>2619.553</v>
      </c>
      <c r="V22" s="239">
        <v>0</v>
      </c>
      <c r="W22" s="238">
        <v>643.727</v>
      </c>
      <c r="X22" s="239">
        <f t="shared" si="13"/>
        <v>11664.698</v>
      </c>
      <c r="Y22" s="237">
        <f t="shared" si="14"/>
        <v>-0.039931852500596166</v>
      </c>
    </row>
    <row r="23" spans="1:25" ht="19.5" customHeight="1">
      <c r="A23" s="243" t="s">
        <v>352</v>
      </c>
      <c r="B23" s="240">
        <v>0</v>
      </c>
      <c r="C23" s="238">
        <v>688.19</v>
      </c>
      <c r="D23" s="239">
        <v>0</v>
      </c>
      <c r="E23" s="238">
        <v>0</v>
      </c>
      <c r="F23" s="239">
        <f t="shared" si="8"/>
        <v>688.19</v>
      </c>
      <c r="G23" s="241">
        <f t="shared" si="9"/>
        <v>0.014309992077405829</v>
      </c>
      <c r="H23" s="240"/>
      <c r="I23" s="238">
        <v>849.021</v>
      </c>
      <c r="J23" s="239"/>
      <c r="K23" s="238">
        <v>23.667</v>
      </c>
      <c r="L23" s="239">
        <f t="shared" si="10"/>
        <v>872.688</v>
      </c>
      <c r="M23" s="242">
        <f aca="true" t="shared" si="15" ref="M23:M41">IF(ISERROR(F23/L23-1),"         /0",(F23/L23-1))</f>
        <v>-0.2114134719395705</v>
      </c>
      <c r="N23" s="240">
        <v>137.243</v>
      </c>
      <c r="O23" s="238">
        <v>6368.718000000002</v>
      </c>
      <c r="P23" s="239"/>
      <c r="Q23" s="238">
        <v>171.328</v>
      </c>
      <c r="R23" s="239">
        <f t="shared" si="11"/>
        <v>6677.2890000000025</v>
      </c>
      <c r="S23" s="241">
        <f t="shared" si="12"/>
        <v>0.012965415177159084</v>
      </c>
      <c r="T23" s="244">
        <v>6.666</v>
      </c>
      <c r="U23" s="238">
        <v>7185.335999999998</v>
      </c>
      <c r="V23" s="239"/>
      <c r="W23" s="238">
        <v>442.7950000000001</v>
      </c>
      <c r="X23" s="239">
        <f t="shared" si="13"/>
        <v>7634.796999999999</v>
      </c>
      <c r="Y23" s="237">
        <f t="shared" si="14"/>
        <v>-0.12541368159493915</v>
      </c>
    </row>
    <row r="24" spans="1:25" ht="19.5" customHeight="1">
      <c r="A24" s="243" t="s">
        <v>288</v>
      </c>
      <c r="B24" s="240">
        <v>228.275</v>
      </c>
      <c r="C24" s="238">
        <v>412.75899999999996</v>
      </c>
      <c r="D24" s="239">
        <v>0</v>
      </c>
      <c r="E24" s="238">
        <v>0</v>
      </c>
      <c r="F24" s="239">
        <f>SUM(B24:E24)</f>
        <v>641.034</v>
      </c>
      <c r="G24" s="241">
        <f>F24/$F$9</f>
        <v>0.013329446027038706</v>
      </c>
      <c r="H24" s="240">
        <v>558.635</v>
      </c>
      <c r="I24" s="238">
        <v>810.827</v>
      </c>
      <c r="J24" s="239"/>
      <c r="K24" s="238"/>
      <c r="L24" s="239">
        <f>SUM(H24:K24)</f>
        <v>1369.462</v>
      </c>
      <c r="M24" s="242">
        <f>IF(ISERROR(F24/L24-1),"         /0",(F24/L24-1))</f>
        <v>-0.5319081507920629</v>
      </c>
      <c r="N24" s="240">
        <v>6080.6219999999985</v>
      </c>
      <c r="O24" s="238">
        <v>7253.994000000001</v>
      </c>
      <c r="P24" s="239">
        <v>0.065</v>
      </c>
      <c r="Q24" s="238">
        <v>106.80399999999999</v>
      </c>
      <c r="R24" s="239">
        <f>SUM(N24:Q24)</f>
        <v>13441.484999999999</v>
      </c>
      <c r="S24" s="241">
        <f>R24/$R$9</f>
        <v>0.026099579278739633</v>
      </c>
      <c r="T24" s="244">
        <v>4599.7159999999985</v>
      </c>
      <c r="U24" s="238">
        <v>5913.349</v>
      </c>
      <c r="V24" s="239"/>
      <c r="W24" s="238">
        <v>233.663</v>
      </c>
      <c r="X24" s="239">
        <f>SUM(T24:W24)</f>
        <v>10746.728</v>
      </c>
      <c r="Y24" s="237">
        <f>IF(ISERROR(R24/X24-1),"         /0",IF(R24/X24&gt;5,"  *  ",(R24/X24-1)))</f>
        <v>0.25075139149329906</v>
      </c>
    </row>
    <row r="25" spans="1:25" ht="19.5" customHeight="1">
      <c r="A25" s="243" t="s">
        <v>289</v>
      </c>
      <c r="B25" s="240">
        <v>272.594</v>
      </c>
      <c r="C25" s="238">
        <v>325.867</v>
      </c>
      <c r="D25" s="239">
        <v>0</v>
      </c>
      <c r="E25" s="238">
        <v>0</v>
      </c>
      <c r="F25" s="239">
        <f>SUM(B25:E25)</f>
        <v>598.461</v>
      </c>
      <c r="G25" s="241">
        <f>F25/$F$9</f>
        <v>0.012444197341775336</v>
      </c>
      <c r="H25" s="240">
        <v>167.465</v>
      </c>
      <c r="I25" s="238">
        <v>521.884</v>
      </c>
      <c r="J25" s="239"/>
      <c r="K25" s="238"/>
      <c r="L25" s="239">
        <f>SUM(H25:K25)</f>
        <v>689.349</v>
      </c>
      <c r="M25" s="242">
        <f>IF(ISERROR(F25/L25-1),"         /0",(F25/L25-1))</f>
        <v>-0.13184613309078574</v>
      </c>
      <c r="N25" s="240">
        <v>1870.3829999999998</v>
      </c>
      <c r="O25" s="238">
        <v>4047.6899999999996</v>
      </c>
      <c r="P25" s="239"/>
      <c r="Q25" s="238">
        <v>71.735</v>
      </c>
      <c r="R25" s="239">
        <f>SUM(N25:Q25)</f>
        <v>5989.807999999999</v>
      </c>
      <c r="S25" s="241">
        <f>R25/$R$9</f>
        <v>0.011630520642654355</v>
      </c>
      <c r="T25" s="244">
        <v>2440.6750000000006</v>
      </c>
      <c r="U25" s="238">
        <v>4611.9349999999995</v>
      </c>
      <c r="V25" s="239"/>
      <c r="W25" s="238">
        <v>273.92</v>
      </c>
      <c r="X25" s="239">
        <f>SUM(T25:W25)</f>
        <v>7326.530000000001</v>
      </c>
      <c r="Y25" s="237">
        <f>IF(ISERROR(R25/X25-1),"         /0",IF(R25/X25&gt;5,"  *  ",(R25/X25-1)))</f>
        <v>-0.18244953613784443</v>
      </c>
    </row>
    <row r="26" spans="1:25" ht="19.5" customHeight="1">
      <c r="A26" s="243" t="s">
        <v>291</v>
      </c>
      <c r="B26" s="240">
        <v>320.898</v>
      </c>
      <c r="C26" s="238">
        <v>226.987</v>
      </c>
      <c r="D26" s="239">
        <v>0</v>
      </c>
      <c r="E26" s="238">
        <v>0</v>
      </c>
      <c r="F26" s="239">
        <f t="shared" si="8"/>
        <v>547.885</v>
      </c>
      <c r="G26" s="241">
        <f t="shared" si="9"/>
        <v>0.011392536958295662</v>
      </c>
      <c r="H26" s="240">
        <v>304.145</v>
      </c>
      <c r="I26" s="238">
        <v>270.06</v>
      </c>
      <c r="J26" s="239"/>
      <c r="K26" s="238"/>
      <c r="L26" s="239">
        <f t="shared" si="10"/>
        <v>574.2049999999999</v>
      </c>
      <c r="M26" s="242">
        <f t="shared" si="15"/>
        <v>-0.04583728807655796</v>
      </c>
      <c r="N26" s="240">
        <v>3391.9360000000006</v>
      </c>
      <c r="O26" s="238">
        <v>2129.018</v>
      </c>
      <c r="P26" s="239"/>
      <c r="Q26" s="238"/>
      <c r="R26" s="239">
        <f t="shared" si="11"/>
        <v>5520.954000000001</v>
      </c>
      <c r="S26" s="241">
        <f t="shared" si="12"/>
        <v>0.010720138185421828</v>
      </c>
      <c r="T26" s="244">
        <v>3273.3929999999996</v>
      </c>
      <c r="U26" s="238">
        <v>3032</v>
      </c>
      <c r="V26" s="239"/>
      <c r="W26" s="238"/>
      <c r="X26" s="239">
        <f t="shared" si="13"/>
        <v>6305.393</v>
      </c>
      <c r="Y26" s="237">
        <f t="shared" si="14"/>
        <v>-0.12440763010330991</v>
      </c>
    </row>
    <row r="27" spans="1:25" ht="19.5" customHeight="1">
      <c r="A27" s="243" t="s">
        <v>293</v>
      </c>
      <c r="B27" s="240">
        <v>245.89000000000001</v>
      </c>
      <c r="C27" s="238">
        <v>21.835</v>
      </c>
      <c r="D27" s="239">
        <v>0</v>
      </c>
      <c r="E27" s="238">
        <v>0</v>
      </c>
      <c r="F27" s="239">
        <f>SUM(B27:E27)</f>
        <v>267.725</v>
      </c>
      <c r="G27" s="241">
        <f>F27/$F$9</f>
        <v>0.005566983869169089</v>
      </c>
      <c r="H27" s="240">
        <v>167.492</v>
      </c>
      <c r="I27" s="238">
        <v>45.436</v>
      </c>
      <c r="J27" s="239">
        <v>0</v>
      </c>
      <c r="K27" s="238"/>
      <c r="L27" s="239">
        <f>SUM(H27:K27)</f>
        <v>212.928</v>
      </c>
      <c r="M27" s="242">
        <f>IF(ISERROR(F27/L27-1),"         /0",(F27/L27-1))</f>
        <v>0.25734990231439747</v>
      </c>
      <c r="N27" s="240">
        <v>1033.567</v>
      </c>
      <c r="O27" s="238">
        <v>209.83999999999995</v>
      </c>
      <c r="P27" s="239">
        <v>0</v>
      </c>
      <c r="Q27" s="238">
        <v>30.011000000000003</v>
      </c>
      <c r="R27" s="239">
        <f>SUM(N27:Q27)</f>
        <v>1273.418</v>
      </c>
      <c r="S27" s="241">
        <f>R27/$R$9</f>
        <v>0.00247261921178903</v>
      </c>
      <c r="T27" s="244">
        <v>1404.3540000000003</v>
      </c>
      <c r="U27" s="238">
        <v>169.26600000000002</v>
      </c>
      <c r="V27" s="239">
        <v>0</v>
      </c>
      <c r="W27" s="238">
        <v>16.15</v>
      </c>
      <c r="X27" s="239">
        <f>SUM(T27:W27)</f>
        <v>1589.7700000000004</v>
      </c>
      <c r="Y27" s="237">
        <f>IF(ISERROR(R27/X27-1),"         /0",IF(R27/X27&gt;5,"  *  ",(R27/X27-1)))</f>
        <v>-0.1989923070632862</v>
      </c>
    </row>
    <row r="28" spans="1:25" ht="19.5" customHeight="1">
      <c r="A28" s="243" t="s">
        <v>294</v>
      </c>
      <c r="B28" s="240">
        <v>14.739</v>
      </c>
      <c r="C28" s="238">
        <v>0.053</v>
      </c>
      <c r="D28" s="239">
        <v>0</v>
      </c>
      <c r="E28" s="238">
        <v>142.43599999999998</v>
      </c>
      <c r="F28" s="239">
        <f t="shared" si="8"/>
        <v>157.22799999999998</v>
      </c>
      <c r="G28" s="241">
        <f t="shared" si="9"/>
        <v>0.003269346306029386</v>
      </c>
      <c r="H28" s="240">
        <v>25.201</v>
      </c>
      <c r="I28" s="238">
        <v>0</v>
      </c>
      <c r="J28" s="239">
        <v>0</v>
      </c>
      <c r="K28" s="238">
        <v>113.443</v>
      </c>
      <c r="L28" s="239">
        <f t="shared" si="10"/>
        <v>138.644</v>
      </c>
      <c r="M28" s="242">
        <f t="shared" si="15"/>
        <v>0.13404114134041123</v>
      </c>
      <c r="N28" s="240">
        <v>135.338</v>
      </c>
      <c r="O28" s="238">
        <v>5.726999999999999</v>
      </c>
      <c r="P28" s="239"/>
      <c r="Q28" s="238">
        <v>1284.9640000000002</v>
      </c>
      <c r="R28" s="239">
        <f t="shared" si="11"/>
        <v>1426.0290000000002</v>
      </c>
      <c r="S28" s="241">
        <f t="shared" si="12"/>
        <v>0.0027689468045593037</v>
      </c>
      <c r="T28" s="244">
        <v>174.85</v>
      </c>
      <c r="U28" s="238">
        <v>75.226</v>
      </c>
      <c r="V28" s="239">
        <v>0.1</v>
      </c>
      <c r="W28" s="238">
        <v>457.56699999999995</v>
      </c>
      <c r="X28" s="239">
        <f t="shared" si="13"/>
        <v>707.7429999999999</v>
      </c>
      <c r="Y28" s="237">
        <f t="shared" si="14"/>
        <v>1.0148966503377643</v>
      </c>
    </row>
    <row r="29" spans="1:25" ht="19.5" customHeight="1">
      <c r="A29" s="243" t="s">
        <v>295</v>
      </c>
      <c r="B29" s="240">
        <v>0</v>
      </c>
      <c r="C29" s="238">
        <v>9.104</v>
      </c>
      <c r="D29" s="239">
        <v>0</v>
      </c>
      <c r="E29" s="238">
        <v>139.855</v>
      </c>
      <c r="F29" s="239">
        <f t="shared" si="8"/>
        <v>148.959</v>
      </c>
      <c r="G29" s="241">
        <f t="shared" si="9"/>
        <v>0.0030974034930154387</v>
      </c>
      <c r="H29" s="240">
        <v>4.141</v>
      </c>
      <c r="I29" s="238">
        <v>0</v>
      </c>
      <c r="J29" s="239"/>
      <c r="K29" s="238">
        <v>81.251</v>
      </c>
      <c r="L29" s="239">
        <f t="shared" si="10"/>
        <v>85.39200000000001</v>
      </c>
      <c r="M29" s="242">
        <f t="shared" si="15"/>
        <v>0.7444139966273184</v>
      </c>
      <c r="N29" s="240">
        <v>11.716000000000001</v>
      </c>
      <c r="O29" s="238">
        <v>75.581</v>
      </c>
      <c r="P29" s="239">
        <v>0</v>
      </c>
      <c r="Q29" s="238">
        <v>878.103</v>
      </c>
      <c r="R29" s="239">
        <f t="shared" si="11"/>
        <v>965.4</v>
      </c>
      <c r="S29" s="241">
        <f t="shared" si="12"/>
        <v>0.0018745349814916466</v>
      </c>
      <c r="T29" s="244">
        <v>51.303</v>
      </c>
      <c r="U29" s="238">
        <v>45.119</v>
      </c>
      <c r="V29" s="239">
        <v>0</v>
      </c>
      <c r="W29" s="238">
        <v>331.90099999999995</v>
      </c>
      <c r="X29" s="239">
        <f t="shared" si="13"/>
        <v>428.323</v>
      </c>
      <c r="Y29" s="237">
        <f t="shared" si="14"/>
        <v>1.253906514476225</v>
      </c>
    </row>
    <row r="30" spans="1:25" ht="19.5" customHeight="1">
      <c r="A30" s="243" t="s">
        <v>292</v>
      </c>
      <c r="B30" s="240">
        <v>66.06899999999999</v>
      </c>
      <c r="C30" s="238">
        <v>42.454</v>
      </c>
      <c r="D30" s="239">
        <v>0</v>
      </c>
      <c r="E30" s="238">
        <v>0</v>
      </c>
      <c r="F30" s="239">
        <f t="shared" si="8"/>
        <v>108.523</v>
      </c>
      <c r="G30" s="241">
        <f t="shared" si="9"/>
        <v>0.002256590869115088</v>
      </c>
      <c r="H30" s="240">
        <v>136.544</v>
      </c>
      <c r="I30" s="238">
        <v>655.278</v>
      </c>
      <c r="J30" s="239"/>
      <c r="K30" s="238"/>
      <c r="L30" s="239">
        <f t="shared" si="10"/>
        <v>791.822</v>
      </c>
      <c r="M30" s="242">
        <f t="shared" si="15"/>
        <v>-0.8629452073824673</v>
      </c>
      <c r="N30" s="240">
        <v>641.2420000000001</v>
      </c>
      <c r="O30" s="238">
        <v>2772.9089999999997</v>
      </c>
      <c r="P30" s="239"/>
      <c r="Q30" s="238">
        <v>120.327</v>
      </c>
      <c r="R30" s="239">
        <f t="shared" si="11"/>
        <v>3534.478</v>
      </c>
      <c r="S30" s="241">
        <f t="shared" si="12"/>
        <v>0.006862961106601027</v>
      </c>
      <c r="T30" s="244">
        <v>1283.2090000000003</v>
      </c>
      <c r="U30" s="238">
        <v>5417.379000000001</v>
      </c>
      <c r="V30" s="239"/>
      <c r="W30" s="238">
        <v>47.666</v>
      </c>
      <c r="X30" s="239">
        <f t="shared" si="13"/>
        <v>6748.254000000002</v>
      </c>
      <c r="Y30" s="237">
        <f t="shared" si="14"/>
        <v>-0.4762381498977366</v>
      </c>
    </row>
    <row r="31" spans="1:25" ht="19.5" customHeight="1">
      <c r="A31" s="243" t="s">
        <v>287</v>
      </c>
      <c r="B31" s="240">
        <v>39.015</v>
      </c>
      <c r="C31" s="238">
        <v>53.312</v>
      </c>
      <c r="D31" s="239">
        <v>0</v>
      </c>
      <c r="E31" s="238">
        <v>0</v>
      </c>
      <c r="F31" s="239">
        <f t="shared" si="8"/>
        <v>92.327</v>
      </c>
      <c r="G31" s="241">
        <f t="shared" si="9"/>
        <v>0.0019198166763984479</v>
      </c>
      <c r="H31" s="240">
        <v>39.704</v>
      </c>
      <c r="I31" s="238">
        <v>35.238</v>
      </c>
      <c r="J31" s="239">
        <v>11.187</v>
      </c>
      <c r="K31" s="238">
        <v>0</v>
      </c>
      <c r="L31" s="239">
        <f t="shared" si="10"/>
        <v>86.129</v>
      </c>
      <c r="M31" s="242">
        <f t="shared" si="15"/>
        <v>0.07196182470480328</v>
      </c>
      <c r="N31" s="240">
        <v>570.1300000000001</v>
      </c>
      <c r="O31" s="238">
        <v>501.521</v>
      </c>
      <c r="P31" s="239"/>
      <c r="Q31" s="238">
        <v>51.716</v>
      </c>
      <c r="R31" s="239">
        <f t="shared" si="11"/>
        <v>1123.367</v>
      </c>
      <c r="S31" s="241">
        <f t="shared" si="12"/>
        <v>0.0021812624182238724</v>
      </c>
      <c r="T31" s="244">
        <v>392.0010000000001</v>
      </c>
      <c r="U31" s="238">
        <v>908.8710000000002</v>
      </c>
      <c r="V31" s="239">
        <v>11.286999999999999</v>
      </c>
      <c r="W31" s="238">
        <v>14.446</v>
      </c>
      <c r="X31" s="239">
        <f t="shared" si="13"/>
        <v>1326.6050000000002</v>
      </c>
      <c r="Y31" s="237">
        <f t="shared" si="14"/>
        <v>-0.1532015935414085</v>
      </c>
    </row>
    <row r="32" spans="1:25" ht="19.5" customHeight="1">
      <c r="A32" s="243" t="s">
        <v>298</v>
      </c>
      <c r="B32" s="240">
        <v>53.065000000000005</v>
      </c>
      <c r="C32" s="238">
        <v>0</v>
      </c>
      <c r="D32" s="239">
        <v>0</v>
      </c>
      <c r="E32" s="238">
        <v>0</v>
      </c>
      <c r="F32" s="239">
        <f t="shared" si="8"/>
        <v>53.065000000000005</v>
      </c>
      <c r="G32" s="241">
        <f t="shared" si="9"/>
        <v>0.001103415814800477</v>
      </c>
      <c r="H32" s="240">
        <v>0</v>
      </c>
      <c r="I32" s="238">
        <v>0</v>
      </c>
      <c r="J32" s="239"/>
      <c r="K32" s="238"/>
      <c r="L32" s="239">
        <f t="shared" si="10"/>
        <v>0</v>
      </c>
      <c r="M32" s="242" t="str">
        <f t="shared" si="15"/>
        <v>         /0</v>
      </c>
      <c r="N32" s="240">
        <v>284.4</v>
      </c>
      <c r="O32" s="238">
        <v>82.292</v>
      </c>
      <c r="P32" s="239"/>
      <c r="Q32" s="238"/>
      <c r="R32" s="239">
        <f t="shared" si="11"/>
        <v>366.692</v>
      </c>
      <c r="S32" s="241">
        <f t="shared" si="12"/>
        <v>0.000712012618016506</v>
      </c>
      <c r="T32" s="244">
        <v>3.089</v>
      </c>
      <c r="U32" s="238">
        <v>129.033</v>
      </c>
      <c r="V32" s="239"/>
      <c r="W32" s="238"/>
      <c r="X32" s="239">
        <f t="shared" si="13"/>
        <v>132.12199999999999</v>
      </c>
      <c r="Y32" s="237">
        <f t="shared" si="14"/>
        <v>1.7754045503398377</v>
      </c>
    </row>
    <row r="33" spans="1:25" ht="19.5" customHeight="1">
      <c r="A33" s="243" t="s">
        <v>353</v>
      </c>
      <c r="B33" s="240">
        <v>35.587</v>
      </c>
      <c r="C33" s="238">
        <v>0</v>
      </c>
      <c r="D33" s="239">
        <v>0</v>
      </c>
      <c r="E33" s="238">
        <v>0</v>
      </c>
      <c r="F33" s="239">
        <f t="shared" si="8"/>
        <v>35.587</v>
      </c>
      <c r="G33" s="241">
        <f t="shared" si="9"/>
        <v>0.0007399841439989555</v>
      </c>
      <c r="H33" s="240">
        <v>0</v>
      </c>
      <c r="I33" s="238">
        <v>0</v>
      </c>
      <c r="J33" s="239"/>
      <c r="K33" s="238"/>
      <c r="L33" s="239">
        <f t="shared" si="10"/>
        <v>0</v>
      </c>
      <c r="M33" s="242" t="str">
        <f>IF(ISERROR(F33/L33-1),"         /0",(F33/L33-1))</f>
        <v>         /0</v>
      </c>
      <c r="N33" s="240">
        <v>35.587</v>
      </c>
      <c r="O33" s="238">
        <v>0</v>
      </c>
      <c r="P33" s="239">
        <v>0</v>
      </c>
      <c r="Q33" s="238">
        <v>0</v>
      </c>
      <c r="R33" s="239">
        <f t="shared" si="11"/>
        <v>35.587</v>
      </c>
      <c r="S33" s="241">
        <f t="shared" si="12"/>
        <v>6.909993410642556E-05</v>
      </c>
      <c r="T33" s="244">
        <v>0</v>
      </c>
      <c r="U33" s="238">
        <v>0</v>
      </c>
      <c r="V33" s="239">
        <v>0</v>
      </c>
      <c r="W33" s="238">
        <v>0</v>
      </c>
      <c r="X33" s="239">
        <f t="shared" si="13"/>
        <v>0</v>
      </c>
      <c r="Y33" s="237" t="str">
        <f t="shared" si="14"/>
        <v>         /0</v>
      </c>
    </row>
    <row r="34" spans="1:25" ht="19.5" customHeight="1" thickBot="1">
      <c r="A34" s="243" t="s">
        <v>263</v>
      </c>
      <c r="B34" s="240">
        <v>606.7860000000001</v>
      </c>
      <c r="C34" s="238">
        <v>522.846</v>
      </c>
      <c r="D34" s="239">
        <v>57.626000000000005</v>
      </c>
      <c r="E34" s="238">
        <v>70.651</v>
      </c>
      <c r="F34" s="239">
        <f t="shared" si="8"/>
        <v>1257.909</v>
      </c>
      <c r="G34" s="241">
        <f t="shared" si="9"/>
        <v>0.02615653790973058</v>
      </c>
      <c r="H34" s="240">
        <v>273.176</v>
      </c>
      <c r="I34" s="238">
        <v>1034.6640000000002</v>
      </c>
      <c r="J34" s="239">
        <v>56.504000000000005</v>
      </c>
      <c r="K34" s="238">
        <v>95.151</v>
      </c>
      <c r="L34" s="239">
        <f t="shared" si="10"/>
        <v>1459.4950000000001</v>
      </c>
      <c r="M34" s="242">
        <f t="shared" si="15"/>
        <v>-0.13812037725377613</v>
      </c>
      <c r="N34" s="240">
        <v>4885.100000000003</v>
      </c>
      <c r="O34" s="238">
        <v>4033.004000000001</v>
      </c>
      <c r="P34" s="239">
        <v>1156.1550000000002</v>
      </c>
      <c r="Q34" s="238">
        <v>1331.922</v>
      </c>
      <c r="R34" s="239">
        <f t="shared" si="11"/>
        <v>11406.181000000004</v>
      </c>
      <c r="S34" s="241">
        <f t="shared" si="12"/>
        <v>0.02214759197195502</v>
      </c>
      <c r="T34" s="244">
        <v>4236.2119999999995</v>
      </c>
      <c r="U34" s="238">
        <v>4746.2029999999995</v>
      </c>
      <c r="V34" s="239">
        <v>324.471</v>
      </c>
      <c r="W34" s="238">
        <v>811.482</v>
      </c>
      <c r="X34" s="239">
        <f t="shared" si="13"/>
        <v>10118.367999999999</v>
      </c>
      <c r="Y34" s="237">
        <f t="shared" si="14"/>
        <v>0.12727477395564235</v>
      </c>
    </row>
    <row r="35" spans="1:25" s="229" customFormat="1" ht="19.5" customHeight="1">
      <c r="A35" s="236" t="s">
        <v>58</v>
      </c>
      <c r="B35" s="233">
        <f>SUM(B36:B44)</f>
        <v>2192.385</v>
      </c>
      <c r="C35" s="232">
        <f>SUM(C36:C44)</f>
        <v>1711.374</v>
      </c>
      <c r="D35" s="231">
        <f>SUM(D36:D44)</f>
        <v>0.13</v>
      </c>
      <c r="E35" s="232">
        <f>SUM(E36:E44)</f>
        <v>0.06</v>
      </c>
      <c r="F35" s="231">
        <f t="shared" si="8"/>
        <v>3903.949</v>
      </c>
      <c r="G35" s="234">
        <f t="shared" si="9"/>
        <v>0.08117740632760778</v>
      </c>
      <c r="H35" s="233">
        <f>SUM(H36:H44)</f>
        <v>1974.683</v>
      </c>
      <c r="I35" s="303">
        <f>SUM(I36:I44)</f>
        <v>1832.492</v>
      </c>
      <c r="J35" s="231">
        <f>SUM(J36:J44)</f>
        <v>0</v>
      </c>
      <c r="K35" s="232">
        <f>SUM(K36:K44)</f>
        <v>4.907</v>
      </c>
      <c r="L35" s="231">
        <f t="shared" si="10"/>
        <v>3812.0820000000003</v>
      </c>
      <c r="M35" s="235">
        <f t="shared" si="15"/>
        <v>0.02409890448316676</v>
      </c>
      <c r="N35" s="233">
        <f>SUM(N36:N44)</f>
        <v>22350.317999999996</v>
      </c>
      <c r="O35" s="232">
        <f>SUM(O36:O44)</f>
        <v>16852.187</v>
      </c>
      <c r="P35" s="231">
        <f>SUM(P36:P44)</f>
        <v>1451.4560000000001</v>
      </c>
      <c r="Q35" s="232">
        <f>SUM(Q36:Q44)</f>
        <v>294.277</v>
      </c>
      <c r="R35" s="231">
        <f t="shared" si="11"/>
        <v>40948.238</v>
      </c>
      <c r="S35" s="234">
        <f t="shared" si="12"/>
        <v>0.07950994878956447</v>
      </c>
      <c r="T35" s="233">
        <f>SUM(T36:T44)</f>
        <v>29626.83799999999</v>
      </c>
      <c r="U35" s="232">
        <f>SUM(U36:U44)</f>
        <v>16178.333</v>
      </c>
      <c r="V35" s="231">
        <f>SUM(V36:V44)</f>
        <v>285.78400000000005</v>
      </c>
      <c r="W35" s="232">
        <f>SUM(W36:W44)</f>
        <v>211.502</v>
      </c>
      <c r="X35" s="231">
        <f t="shared" si="13"/>
        <v>46302.45699999999</v>
      </c>
      <c r="Y35" s="230">
        <f t="shared" si="14"/>
        <v>-0.11563574261296738</v>
      </c>
    </row>
    <row r="36" spans="1:25" ht="19.5" customHeight="1">
      <c r="A36" s="243" t="s">
        <v>299</v>
      </c>
      <c r="B36" s="240">
        <v>311.248</v>
      </c>
      <c r="C36" s="238">
        <v>702.518</v>
      </c>
      <c r="D36" s="239">
        <v>0</v>
      </c>
      <c r="E36" s="238">
        <v>0</v>
      </c>
      <c r="F36" s="239">
        <f t="shared" si="8"/>
        <v>1013.7660000000001</v>
      </c>
      <c r="G36" s="241">
        <f t="shared" si="9"/>
        <v>0.021079910240403663</v>
      </c>
      <c r="H36" s="240">
        <v>219.93900000000002</v>
      </c>
      <c r="I36" s="286">
        <v>673.476</v>
      </c>
      <c r="J36" s="239"/>
      <c r="K36" s="238"/>
      <c r="L36" s="239">
        <f t="shared" si="10"/>
        <v>893.415</v>
      </c>
      <c r="M36" s="242">
        <f t="shared" si="15"/>
        <v>0.1347089538456374</v>
      </c>
      <c r="N36" s="240">
        <v>2911.2729999999997</v>
      </c>
      <c r="O36" s="238">
        <v>6799.1449999999995</v>
      </c>
      <c r="P36" s="239">
        <v>0</v>
      </c>
      <c r="Q36" s="238"/>
      <c r="R36" s="239">
        <f t="shared" si="11"/>
        <v>9710.418</v>
      </c>
      <c r="S36" s="241">
        <f t="shared" si="12"/>
        <v>0.018854897685836078</v>
      </c>
      <c r="T36" s="240">
        <v>3114.1770000000006</v>
      </c>
      <c r="U36" s="238">
        <v>7061.455</v>
      </c>
      <c r="V36" s="239">
        <v>0</v>
      </c>
      <c r="W36" s="238">
        <v>0</v>
      </c>
      <c r="X36" s="222">
        <f t="shared" si="13"/>
        <v>10175.632000000001</v>
      </c>
      <c r="Y36" s="237">
        <f t="shared" si="14"/>
        <v>-0.045718437930931666</v>
      </c>
    </row>
    <row r="37" spans="1:25" ht="19.5" customHeight="1">
      <c r="A37" s="243" t="s">
        <v>354</v>
      </c>
      <c r="B37" s="240">
        <v>966.0120000000001</v>
      </c>
      <c r="C37" s="238">
        <v>0</v>
      </c>
      <c r="D37" s="239">
        <v>0</v>
      </c>
      <c r="E37" s="238">
        <v>0</v>
      </c>
      <c r="F37" s="239">
        <f t="shared" si="8"/>
        <v>966.0120000000001</v>
      </c>
      <c r="G37" s="241">
        <f t="shared" si="9"/>
        <v>0.02008692957857417</v>
      </c>
      <c r="H37" s="240">
        <v>1059.207</v>
      </c>
      <c r="I37" s="286">
        <v>246.761</v>
      </c>
      <c r="J37" s="239"/>
      <c r="K37" s="238"/>
      <c r="L37" s="239">
        <f t="shared" si="10"/>
        <v>1305.968</v>
      </c>
      <c r="M37" s="242">
        <f t="shared" si="15"/>
        <v>-0.2603095941095035</v>
      </c>
      <c r="N37" s="240">
        <v>10220.669999999998</v>
      </c>
      <c r="O37" s="238">
        <v>204.65699999999998</v>
      </c>
      <c r="P37" s="239"/>
      <c r="Q37" s="238"/>
      <c r="R37" s="239">
        <f t="shared" si="11"/>
        <v>10425.326999999997</v>
      </c>
      <c r="S37" s="241">
        <f t="shared" si="12"/>
        <v>0.020243049673699356</v>
      </c>
      <c r="T37" s="240">
        <v>17955.054999999997</v>
      </c>
      <c r="U37" s="238">
        <v>1022.8409999999999</v>
      </c>
      <c r="V37" s="239">
        <v>132.872</v>
      </c>
      <c r="W37" s="238"/>
      <c r="X37" s="222">
        <f t="shared" si="13"/>
        <v>19110.767999999996</v>
      </c>
      <c r="Y37" s="237">
        <f t="shared" si="14"/>
        <v>-0.4544789094818168</v>
      </c>
    </row>
    <row r="38" spans="1:25" ht="19.5" customHeight="1">
      <c r="A38" s="243" t="s">
        <v>355</v>
      </c>
      <c r="B38" s="240">
        <v>389.705</v>
      </c>
      <c r="C38" s="238">
        <v>243.828</v>
      </c>
      <c r="D38" s="239">
        <v>0</v>
      </c>
      <c r="E38" s="238">
        <v>0</v>
      </c>
      <c r="F38" s="222">
        <f t="shared" si="8"/>
        <v>633.533</v>
      </c>
      <c r="G38" s="241">
        <f t="shared" si="9"/>
        <v>0.013173472748478104</v>
      </c>
      <c r="H38" s="240">
        <v>206.792</v>
      </c>
      <c r="I38" s="286">
        <v>127.234</v>
      </c>
      <c r="J38" s="239"/>
      <c r="K38" s="238"/>
      <c r="L38" s="222">
        <f t="shared" si="10"/>
        <v>334.026</v>
      </c>
      <c r="M38" s="242">
        <f t="shared" si="15"/>
        <v>0.8966577452054629</v>
      </c>
      <c r="N38" s="240">
        <v>3433.073</v>
      </c>
      <c r="O38" s="238">
        <v>2420.2999999999997</v>
      </c>
      <c r="P38" s="239">
        <v>100.69</v>
      </c>
      <c r="Q38" s="238">
        <v>11.317</v>
      </c>
      <c r="R38" s="239">
        <f t="shared" si="11"/>
        <v>5965.379999999999</v>
      </c>
      <c r="S38" s="241">
        <f t="shared" si="12"/>
        <v>0.011583088344614292</v>
      </c>
      <c r="T38" s="240">
        <v>3115.2589999999996</v>
      </c>
      <c r="U38" s="238">
        <v>1551.3390000000002</v>
      </c>
      <c r="V38" s="239">
        <v>152.362</v>
      </c>
      <c r="W38" s="238">
        <v>12.477</v>
      </c>
      <c r="X38" s="222">
        <f t="shared" si="13"/>
        <v>4831.437</v>
      </c>
      <c r="Y38" s="237">
        <f t="shared" si="14"/>
        <v>0.23470098026736141</v>
      </c>
    </row>
    <row r="39" spans="1:25" ht="19.5" customHeight="1">
      <c r="A39" s="243" t="s">
        <v>300</v>
      </c>
      <c r="B39" s="240">
        <v>113.218</v>
      </c>
      <c r="C39" s="238">
        <v>287.757</v>
      </c>
      <c r="D39" s="239">
        <v>0</v>
      </c>
      <c r="E39" s="238">
        <v>0</v>
      </c>
      <c r="F39" s="222">
        <f t="shared" si="8"/>
        <v>400.975</v>
      </c>
      <c r="G39" s="241">
        <f t="shared" si="9"/>
        <v>0.008337739684153798</v>
      </c>
      <c r="H39" s="240">
        <v>136.388</v>
      </c>
      <c r="I39" s="286">
        <v>329.439</v>
      </c>
      <c r="J39" s="239"/>
      <c r="K39" s="238">
        <v>4.907</v>
      </c>
      <c r="L39" s="222">
        <f t="shared" si="10"/>
        <v>470.734</v>
      </c>
      <c r="M39" s="242">
        <f t="shared" si="15"/>
        <v>-0.14819197253650673</v>
      </c>
      <c r="N39" s="240">
        <v>1729.459</v>
      </c>
      <c r="O39" s="238">
        <v>3033.6000000000004</v>
      </c>
      <c r="P39" s="239"/>
      <c r="Q39" s="238">
        <v>38.872</v>
      </c>
      <c r="R39" s="239">
        <f t="shared" si="11"/>
        <v>4801.9310000000005</v>
      </c>
      <c r="S39" s="241">
        <f t="shared" si="12"/>
        <v>0.009323997967898451</v>
      </c>
      <c r="T39" s="240">
        <v>609.6270000000001</v>
      </c>
      <c r="U39" s="238">
        <v>2151.02</v>
      </c>
      <c r="V39" s="239"/>
      <c r="W39" s="238">
        <v>198.77</v>
      </c>
      <c r="X39" s="222">
        <f t="shared" si="13"/>
        <v>2959.417</v>
      </c>
      <c r="Y39" s="237">
        <f t="shared" si="14"/>
        <v>0.6225935716392792</v>
      </c>
    </row>
    <row r="40" spans="1:25" ht="19.5" customHeight="1">
      <c r="A40" s="243" t="s">
        <v>301</v>
      </c>
      <c r="B40" s="240">
        <v>3.282</v>
      </c>
      <c r="C40" s="238">
        <v>231.597</v>
      </c>
      <c r="D40" s="239">
        <v>0</v>
      </c>
      <c r="E40" s="238">
        <v>0</v>
      </c>
      <c r="F40" s="222">
        <f>SUM(B40:E40)</f>
        <v>234.87900000000002</v>
      </c>
      <c r="G40" s="241">
        <f>F40/$F$9</f>
        <v>0.00488399515998344</v>
      </c>
      <c r="H40" s="240">
        <v>23.619999999999997</v>
      </c>
      <c r="I40" s="286">
        <v>248.027</v>
      </c>
      <c r="J40" s="239"/>
      <c r="K40" s="238"/>
      <c r="L40" s="222">
        <f>SUM(H40:K40)</f>
        <v>271.647</v>
      </c>
      <c r="M40" s="242">
        <f>IF(ISERROR(F40/L40-1),"         /0",(F40/L40-1))</f>
        <v>-0.13535212978608258</v>
      </c>
      <c r="N40" s="240">
        <v>121.169</v>
      </c>
      <c r="O40" s="238">
        <v>2437.8900000000003</v>
      </c>
      <c r="P40" s="239"/>
      <c r="Q40" s="238"/>
      <c r="R40" s="239">
        <f>SUM(N40:Q40)</f>
        <v>2559.059</v>
      </c>
      <c r="S40" s="241">
        <f>R40/$R$9</f>
        <v>0.004968972048064048</v>
      </c>
      <c r="T40" s="240">
        <v>351.137</v>
      </c>
      <c r="U40" s="238">
        <v>2436.025</v>
      </c>
      <c r="V40" s="239"/>
      <c r="W40" s="238"/>
      <c r="X40" s="222">
        <f>SUM(T40:W40)</f>
        <v>2787.1620000000003</v>
      </c>
      <c r="Y40" s="237">
        <f>IF(ISERROR(R40/X40-1),"         /0",IF(R40/X40&gt;5,"  *  ",(R40/X40-1)))</f>
        <v>-0.08184059627678619</v>
      </c>
    </row>
    <row r="41" spans="1:25" ht="19.5" customHeight="1">
      <c r="A41" s="243" t="s">
        <v>303</v>
      </c>
      <c r="B41" s="240">
        <v>13.921</v>
      </c>
      <c r="C41" s="238">
        <v>122.683</v>
      </c>
      <c r="D41" s="239">
        <v>0</v>
      </c>
      <c r="E41" s="238">
        <v>0</v>
      </c>
      <c r="F41" s="239">
        <f t="shared" si="8"/>
        <v>136.604</v>
      </c>
      <c r="G41" s="241">
        <f t="shared" si="9"/>
        <v>0.0028404977662301774</v>
      </c>
      <c r="H41" s="240">
        <v>8.407</v>
      </c>
      <c r="I41" s="286">
        <v>117.437</v>
      </c>
      <c r="J41" s="239"/>
      <c r="K41" s="238"/>
      <c r="L41" s="239">
        <f t="shared" si="10"/>
        <v>125.844</v>
      </c>
      <c r="M41" s="242">
        <f t="shared" si="15"/>
        <v>0.0855026858650394</v>
      </c>
      <c r="N41" s="240">
        <v>165.81</v>
      </c>
      <c r="O41" s="238">
        <v>1087.458</v>
      </c>
      <c r="P41" s="239"/>
      <c r="Q41" s="238"/>
      <c r="R41" s="239">
        <f t="shared" si="11"/>
        <v>1253.268</v>
      </c>
      <c r="S41" s="241">
        <f t="shared" si="12"/>
        <v>0.0024334935852331394</v>
      </c>
      <c r="T41" s="240">
        <v>159.21300000000002</v>
      </c>
      <c r="U41" s="238">
        <v>790.72</v>
      </c>
      <c r="V41" s="239"/>
      <c r="W41" s="238"/>
      <c r="X41" s="222">
        <f t="shared" si="13"/>
        <v>949.933</v>
      </c>
      <c r="Y41" s="237">
        <f t="shared" si="14"/>
        <v>0.31932252064092936</v>
      </c>
    </row>
    <row r="42" spans="1:25" ht="19.5" customHeight="1">
      <c r="A42" s="243" t="s">
        <v>304</v>
      </c>
      <c r="B42" s="240">
        <v>13.376999999999999</v>
      </c>
      <c r="C42" s="238">
        <v>58.282</v>
      </c>
      <c r="D42" s="239">
        <v>0</v>
      </c>
      <c r="E42" s="238">
        <v>0</v>
      </c>
      <c r="F42" s="239">
        <f t="shared" si="8"/>
        <v>71.65899999999999</v>
      </c>
      <c r="G42" s="241">
        <f t="shared" si="9"/>
        <v>0.0014900532153545156</v>
      </c>
      <c r="H42" s="240">
        <v>5.314</v>
      </c>
      <c r="I42" s="286">
        <v>37.916</v>
      </c>
      <c r="J42" s="239"/>
      <c r="K42" s="238"/>
      <c r="L42" s="239">
        <f t="shared" si="10"/>
        <v>43.23</v>
      </c>
      <c r="M42" s="242" t="s">
        <v>49</v>
      </c>
      <c r="N42" s="240">
        <v>97.21400000000001</v>
      </c>
      <c r="O42" s="238">
        <v>287.243</v>
      </c>
      <c r="P42" s="239">
        <v>0</v>
      </c>
      <c r="Q42" s="238">
        <v>0</v>
      </c>
      <c r="R42" s="239">
        <f t="shared" si="11"/>
        <v>384.457</v>
      </c>
      <c r="S42" s="241">
        <f t="shared" si="12"/>
        <v>0.0007465072460941931</v>
      </c>
      <c r="T42" s="240">
        <v>139.60100000000003</v>
      </c>
      <c r="U42" s="238">
        <v>402.1089999999999</v>
      </c>
      <c r="V42" s="239">
        <v>0</v>
      </c>
      <c r="W42" s="238"/>
      <c r="X42" s="222">
        <f t="shared" si="13"/>
        <v>541.7099999999999</v>
      </c>
      <c r="Y42" s="237">
        <f t="shared" si="14"/>
        <v>-0.2902900075686252</v>
      </c>
    </row>
    <row r="43" spans="1:25" ht="19.5" customHeight="1">
      <c r="A43" s="243" t="s">
        <v>302</v>
      </c>
      <c r="B43" s="240">
        <v>0.977</v>
      </c>
      <c r="C43" s="238">
        <v>64.709</v>
      </c>
      <c r="D43" s="239">
        <v>0</v>
      </c>
      <c r="E43" s="238">
        <v>0</v>
      </c>
      <c r="F43" s="239">
        <f t="shared" si="8"/>
        <v>65.686</v>
      </c>
      <c r="G43" s="241">
        <f t="shared" si="9"/>
        <v>0.0013658526563833815</v>
      </c>
      <c r="H43" s="240">
        <v>0</v>
      </c>
      <c r="I43" s="286">
        <v>52.202</v>
      </c>
      <c r="J43" s="239"/>
      <c r="K43" s="238"/>
      <c r="L43" s="239">
        <f t="shared" si="10"/>
        <v>52.202</v>
      </c>
      <c r="M43" s="242" t="s">
        <v>49</v>
      </c>
      <c r="N43" s="240">
        <v>58.66899999999999</v>
      </c>
      <c r="O43" s="238">
        <v>581.894</v>
      </c>
      <c r="P43" s="239">
        <v>0</v>
      </c>
      <c r="Q43" s="238"/>
      <c r="R43" s="239">
        <f t="shared" si="11"/>
        <v>640.563</v>
      </c>
      <c r="S43" s="241">
        <f t="shared" si="12"/>
        <v>0.0012437929887603415</v>
      </c>
      <c r="T43" s="240">
        <v>317.39199999999994</v>
      </c>
      <c r="U43" s="238">
        <v>762.8240000000001</v>
      </c>
      <c r="V43" s="239">
        <v>0</v>
      </c>
      <c r="W43" s="238"/>
      <c r="X43" s="222">
        <f t="shared" si="13"/>
        <v>1080.216</v>
      </c>
      <c r="Y43" s="237">
        <f t="shared" si="14"/>
        <v>-0.40700471016907724</v>
      </c>
    </row>
    <row r="44" spans="1:25" ht="19.5" customHeight="1" thickBot="1">
      <c r="A44" s="243" t="s">
        <v>263</v>
      </c>
      <c r="B44" s="240">
        <v>380.645</v>
      </c>
      <c r="C44" s="238">
        <v>0</v>
      </c>
      <c r="D44" s="239">
        <v>0.13</v>
      </c>
      <c r="E44" s="238">
        <v>0.06</v>
      </c>
      <c r="F44" s="459">
        <f t="shared" si="8"/>
        <v>380.835</v>
      </c>
      <c r="G44" s="241">
        <f t="shared" si="9"/>
        <v>0.007918955278046539</v>
      </c>
      <c r="H44" s="240">
        <v>315.016</v>
      </c>
      <c r="I44" s="286">
        <v>0</v>
      </c>
      <c r="J44" s="239"/>
      <c r="K44" s="238">
        <v>0</v>
      </c>
      <c r="L44" s="459">
        <f t="shared" si="10"/>
        <v>315.016</v>
      </c>
      <c r="M44" s="242">
        <f aca="true" t="shared" si="16" ref="M44:M59">IF(ISERROR(F44/L44-1),"         /0",(F44/L44-1))</f>
        <v>0.20893859359524591</v>
      </c>
      <c r="N44" s="240">
        <v>3612.9809999999966</v>
      </c>
      <c r="O44" s="238">
        <v>0</v>
      </c>
      <c r="P44" s="239">
        <v>1350.766</v>
      </c>
      <c r="Q44" s="238">
        <v>244.088</v>
      </c>
      <c r="R44" s="239">
        <f t="shared" si="11"/>
        <v>5207.834999999996</v>
      </c>
      <c r="S44" s="241">
        <f t="shared" si="12"/>
        <v>0.010112149249364556</v>
      </c>
      <c r="T44" s="240">
        <v>3865.376999999997</v>
      </c>
      <c r="U44" s="238">
        <v>0</v>
      </c>
      <c r="V44" s="239">
        <v>0.5499999999999999</v>
      </c>
      <c r="W44" s="238">
        <v>0.255</v>
      </c>
      <c r="X44" s="222">
        <f t="shared" si="13"/>
        <v>3866.1819999999975</v>
      </c>
      <c r="Y44" s="237">
        <f t="shared" si="14"/>
        <v>0.34702272164114367</v>
      </c>
    </row>
    <row r="45" spans="1:25" s="229" customFormat="1" ht="19.5" customHeight="1">
      <c r="A45" s="236" t="s">
        <v>57</v>
      </c>
      <c r="B45" s="233">
        <f>SUM(B46:B53)</f>
        <v>2127.629</v>
      </c>
      <c r="C45" s="232">
        <f>SUM(C46:C53)</f>
        <v>1613.1470000000004</v>
      </c>
      <c r="D45" s="231">
        <f>SUM(D46:D53)</f>
        <v>0.61</v>
      </c>
      <c r="E45" s="232">
        <f>SUM(E46:E53)</f>
        <v>408.31999999999994</v>
      </c>
      <c r="F45" s="231">
        <f t="shared" si="8"/>
        <v>4149.706</v>
      </c>
      <c r="G45" s="234">
        <f t="shared" si="9"/>
        <v>0.08628759497168431</v>
      </c>
      <c r="H45" s="233">
        <f>SUM(H46:H53)</f>
        <v>3119.839</v>
      </c>
      <c r="I45" s="232">
        <f>SUM(I46:I53)</f>
        <v>2425.8259999999996</v>
      </c>
      <c r="J45" s="231">
        <f>SUM(J46:J53)</f>
        <v>2.094</v>
      </c>
      <c r="K45" s="232">
        <f>SUM(K46:K53)</f>
        <v>1.359</v>
      </c>
      <c r="L45" s="231">
        <f t="shared" si="10"/>
        <v>5549.1179999999995</v>
      </c>
      <c r="M45" s="235">
        <f t="shared" si="16"/>
        <v>-0.2521863834937371</v>
      </c>
      <c r="N45" s="233">
        <f>SUM(N46:N53)</f>
        <v>25278.334000000003</v>
      </c>
      <c r="O45" s="232">
        <f>SUM(O46:O53)</f>
        <v>19840.188</v>
      </c>
      <c r="P45" s="231">
        <f>SUM(P46:P53)</f>
        <v>942.5389999999999</v>
      </c>
      <c r="Q45" s="232">
        <f>SUM(Q46:Q53)</f>
        <v>3066.2760000000003</v>
      </c>
      <c r="R45" s="231">
        <f t="shared" si="11"/>
        <v>49127.33699999999</v>
      </c>
      <c r="S45" s="234">
        <f t="shared" si="12"/>
        <v>0.09539145613634646</v>
      </c>
      <c r="T45" s="233">
        <f>SUM(T46:T53)</f>
        <v>27680.83400000001</v>
      </c>
      <c r="U45" s="232">
        <f>SUM(U46:U53)</f>
        <v>19588.793999999998</v>
      </c>
      <c r="V45" s="231">
        <f>SUM(V46:V53)</f>
        <v>18.248</v>
      </c>
      <c r="W45" s="232">
        <f>SUM(W46:W53)</f>
        <v>698.827</v>
      </c>
      <c r="X45" s="231">
        <f t="shared" si="13"/>
        <v>47986.70300000001</v>
      </c>
      <c r="Y45" s="230">
        <f t="shared" si="14"/>
        <v>0.023769793061215072</v>
      </c>
    </row>
    <row r="46" spans="1:25" s="213" customFormat="1" ht="19.5" customHeight="1">
      <c r="A46" s="228" t="s">
        <v>309</v>
      </c>
      <c r="B46" s="226">
        <v>739.2079999999999</v>
      </c>
      <c r="C46" s="223">
        <v>692.182</v>
      </c>
      <c r="D46" s="222">
        <v>0.31</v>
      </c>
      <c r="E46" s="223">
        <v>389.96</v>
      </c>
      <c r="F46" s="222">
        <f t="shared" si="8"/>
        <v>1821.6599999999999</v>
      </c>
      <c r="G46" s="225">
        <f t="shared" si="9"/>
        <v>0.03787898715140746</v>
      </c>
      <c r="H46" s="226">
        <v>1934.7669999999998</v>
      </c>
      <c r="I46" s="223">
        <v>1589.5079999999998</v>
      </c>
      <c r="J46" s="222">
        <v>0</v>
      </c>
      <c r="K46" s="223">
        <v>0</v>
      </c>
      <c r="L46" s="222">
        <f t="shared" si="10"/>
        <v>3524.2749999999996</v>
      </c>
      <c r="M46" s="227">
        <f t="shared" si="16"/>
        <v>-0.48311071071355105</v>
      </c>
      <c r="N46" s="226">
        <v>11889.242000000004</v>
      </c>
      <c r="O46" s="223">
        <v>10493.333999999999</v>
      </c>
      <c r="P46" s="222">
        <v>822.2159999999999</v>
      </c>
      <c r="Q46" s="223">
        <v>2549.954</v>
      </c>
      <c r="R46" s="222">
        <f t="shared" si="11"/>
        <v>25754.746000000003</v>
      </c>
      <c r="S46" s="225">
        <f t="shared" si="12"/>
        <v>0.05000846521279476</v>
      </c>
      <c r="T46" s="224">
        <v>12931.333000000002</v>
      </c>
      <c r="U46" s="223">
        <v>10890.405999999997</v>
      </c>
      <c r="V46" s="222">
        <v>1.295</v>
      </c>
      <c r="W46" s="223">
        <v>399.36699999999996</v>
      </c>
      <c r="X46" s="222">
        <f t="shared" si="13"/>
        <v>24222.400999999998</v>
      </c>
      <c r="Y46" s="221">
        <f t="shared" si="14"/>
        <v>0.06326148262511233</v>
      </c>
    </row>
    <row r="47" spans="1:25" s="213" customFormat="1" ht="19.5" customHeight="1">
      <c r="A47" s="228" t="s">
        <v>310</v>
      </c>
      <c r="B47" s="226">
        <v>691.9169999999999</v>
      </c>
      <c r="C47" s="223">
        <v>697.812</v>
      </c>
      <c r="D47" s="222">
        <v>0</v>
      </c>
      <c r="E47" s="223">
        <v>0</v>
      </c>
      <c r="F47" s="222">
        <f t="shared" si="8"/>
        <v>1389.7289999999998</v>
      </c>
      <c r="G47" s="225">
        <f t="shared" si="9"/>
        <v>0.028897558784261788</v>
      </c>
      <c r="H47" s="226">
        <v>668.034</v>
      </c>
      <c r="I47" s="223">
        <v>522.872</v>
      </c>
      <c r="J47" s="222"/>
      <c r="K47" s="223"/>
      <c r="L47" s="222">
        <f t="shared" si="10"/>
        <v>1190.906</v>
      </c>
      <c r="M47" s="227">
        <f t="shared" si="16"/>
        <v>0.16695104399507588</v>
      </c>
      <c r="N47" s="226">
        <v>7348.3049999999985</v>
      </c>
      <c r="O47" s="223">
        <v>6525.916999999999</v>
      </c>
      <c r="P47" s="222"/>
      <c r="Q47" s="223"/>
      <c r="R47" s="222">
        <f t="shared" si="11"/>
        <v>13874.221999999998</v>
      </c>
      <c r="S47" s="225">
        <f t="shared" si="12"/>
        <v>0.0269398326910928</v>
      </c>
      <c r="T47" s="224">
        <v>8945.806000000004</v>
      </c>
      <c r="U47" s="223">
        <v>5540.799999999999</v>
      </c>
      <c r="V47" s="222"/>
      <c r="W47" s="223"/>
      <c r="X47" s="222">
        <f t="shared" si="13"/>
        <v>14486.606000000003</v>
      </c>
      <c r="Y47" s="221">
        <f t="shared" si="14"/>
        <v>-0.04227242737187753</v>
      </c>
    </row>
    <row r="48" spans="1:25" s="213" customFormat="1" ht="19.5" customHeight="1">
      <c r="A48" s="228" t="s">
        <v>312</v>
      </c>
      <c r="B48" s="226">
        <v>113.657</v>
      </c>
      <c r="C48" s="223">
        <v>49.304</v>
      </c>
      <c r="D48" s="222">
        <v>0</v>
      </c>
      <c r="E48" s="223">
        <v>0</v>
      </c>
      <c r="F48" s="222">
        <f>SUM(B48:E48)</f>
        <v>162.961</v>
      </c>
      <c r="G48" s="225">
        <f>F48/$F$9</f>
        <v>0.0033885563854838506</v>
      </c>
      <c r="H48" s="226">
        <v>90.466</v>
      </c>
      <c r="I48" s="223">
        <v>69.034</v>
      </c>
      <c r="J48" s="222">
        <v>0</v>
      </c>
      <c r="K48" s="223">
        <v>0</v>
      </c>
      <c r="L48" s="222">
        <f>SUM(H48:K48)</f>
        <v>159.5</v>
      </c>
      <c r="M48" s="227">
        <f t="shared" si="16"/>
        <v>0.02169905956112861</v>
      </c>
      <c r="N48" s="226">
        <v>1068.607</v>
      </c>
      <c r="O48" s="223">
        <v>338.03000000000003</v>
      </c>
      <c r="P48" s="222">
        <v>0</v>
      </c>
      <c r="Q48" s="223">
        <v>0</v>
      </c>
      <c r="R48" s="222">
        <f>SUM(N48:Q48)</f>
        <v>1406.637</v>
      </c>
      <c r="S48" s="225">
        <f>R48/$R$9</f>
        <v>0.002731293000580552</v>
      </c>
      <c r="T48" s="224">
        <v>1026.7089999999998</v>
      </c>
      <c r="U48" s="223">
        <v>375.77</v>
      </c>
      <c r="V48" s="222">
        <v>0</v>
      </c>
      <c r="W48" s="223">
        <v>0.002</v>
      </c>
      <c r="X48" s="222">
        <f>SUM(T48:W48)</f>
        <v>1402.4809999999998</v>
      </c>
      <c r="Y48" s="221">
        <f>IF(ISERROR(R48/X48-1),"         /0",IF(R48/X48&gt;5,"  *  ",(R48/X48-1)))</f>
        <v>0.0029633200021961237</v>
      </c>
    </row>
    <row r="49" spans="1:25" s="213" customFormat="1" ht="19.5" customHeight="1">
      <c r="A49" s="228" t="s">
        <v>313</v>
      </c>
      <c r="B49" s="226">
        <v>118.27799999999999</v>
      </c>
      <c r="C49" s="223">
        <v>28.115</v>
      </c>
      <c r="D49" s="222">
        <v>0</v>
      </c>
      <c r="E49" s="223">
        <v>0</v>
      </c>
      <c r="F49" s="222">
        <f>SUM(B49:E49)</f>
        <v>146.393</v>
      </c>
      <c r="G49" s="225">
        <f>F49/$F$9</f>
        <v>0.003044046949516371</v>
      </c>
      <c r="H49" s="226">
        <v>54.08</v>
      </c>
      <c r="I49" s="223">
        <v>37.144</v>
      </c>
      <c r="J49" s="222"/>
      <c r="K49" s="223"/>
      <c r="L49" s="222">
        <f>SUM(H49:K49)</f>
        <v>91.22399999999999</v>
      </c>
      <c r="M49" s="227">
        <f>IF(ISERROR(F49/L49-1),"         /0",(F49/L49-1))</f>
        <v>0.6047640971674122</v>
      </c>
      <c r="N49" s="226">
        <v>1146.889</v>
      </c>
      <c r="O49" s="223">
        <v>380.9189999999999</v>
      </c>
      <c r="P49" s="222">
        <v>35.876</v>
      </c>
      <c r="Q49" s="223">
        <v>0</v>
      </c>
      <c r="R49" s="222">
        <f>SUM(N49:Q49)</f>
        <v>1563.6839999999997</v>
      </c>
      <c r="S49" s="225">
        <f>R49/$R$9</f>
        <v>0.0030362340563484394</v>
      </c>
      <c r="T49" s="224">
        <v>1110.3320000000003</v>
      </c>
      <c r="U49" s="223">
        <v>435.78200000000004</v>
      </c>
      <c r="V49" s="222">
        <v>0</v>
      </c>
      <c r="W49" s="223">
        <v>41.291</v>
      </c>
      <c r="X49" s="222">
        <f>SUM(T49:W49)</f>
        <v>1587.4050000000004</v>
      </c>
      <c r="Y49" s="221">
        <f>IF(ISERROR(R49/X49-1),"         /0",IF(R49/X49&gt;5,"  *  ",(R49/X49-1)))</f>
        <v>-0.014943256446842912</v>
      </c>
    </row>
    <row r="50" spans="1:25" s="213" customFormat="1" ht="19.5" customHeight="1">
      <c r="A50" s="228" t="s">
        <v>311</v>
      </c>
      <c r="B50" s="226">
        <v>0</v>
      </c>
      <c r="C50" s="223">
        <v>58.535</v>
      </c>
      <c r="D50" s="222">
        <v>0</v>
      </c>
      <c r="E50" s="223">
        <v>17.494</v>
      </c>
      <c r="F50" s="222">
        <f>SUM(B50:E50)</f>
        <v>76.029</v>
      </c>
      <c r="G50" s="225">
        <f>F50/$F$9</f>
        <v>0.0015809215298872225</v>
      </c>
      <c r="H50" s="226">
        <v>38.83</v>
      </c>
      <c r="I50" s="223">
        <v>138.34799999999998</v>
      </c>
      <c r="J50" s="222">
        <v>0</v>
      </c>
      <c r="K50" s="223">
        <v>0</v>
      </c>
      <c r="L50" s="222">
        <f>SUM(H50:K50)</f>
        <v>177.178</v>
      </c>
      <c r="M50" s="227">
        <f>IF(ISERROR(F50/L50-1),"         /0",(F50/L50-1))</f>
        <v>-0.5708891623113479</v>
      </c>
      <c r="N50" s="226">
        <v>504.883</v>
      </c>
      <c r="O50" s="223">
        <v>841.3589999999999</v>
      </c>
      <c r="P50" s="222">
        <v>0</v>
      </c>
      <c r="Q50" s="223">
        <v>147.44</v>
      </c>
      <c r="R50" s="222">
        <f>SUM(N50:Q50)</f>
        <v>1493.682</v>
      </c>
      <c r="S50" s="225">
        <f>R50/$R$9</f>
        <v>0.002900309882146681</v>
      </c>
      <c r="T50" s="224">
        <v>702.024</v>
      </c>
      <c r="U50" s="223">
        <v>1532.5649999999996</v>
      </c>
      <c r="V50" s="222">
        <v>0.12</v>
      </c>
      <c r="W50" s="223">
        <v>234.487</v>
      </c>
      <c r="X50" s="222">
        <f>SUM(T50:W50)</f>
        <v>2469.1959999999995</v>
      </c>
      <c r="Y50" s="221">
        <f>IF(ISERROR(R50/X50-1),"         /0",IF(R50/X50&gt;5,"  *  ",(R50/X50-1)))</f>
        <v>-0.39507353810714085</v>
      </c>
    </row>
    <row r="51" spans="1:25" s="213" customFormat="1" ht="19.5" customHeight="1">
      <c r="A51" s="228" t="s">
        <v>316</v>
      </c>
      <c r="B51" s="226">
        <v>42.813</v>
      </c>
      <c r="C51" s="223">
        <v>4.685</v>
      </c>
      <c r="D51" s="222">
        <v>0</v>
      </c>
      <c r="E51" s="223">
        <v>0</v>
      </c>
      <c r="F51" s="222">
        <f t="shared" si="8"/>
        <v>47.498000000000005</v>
      </c>
      <c r="G51" s="225">
        <f t="shared" si="9"/>
        <v>0.0009876574836783767</v>
      </c>
      <c r="H51" s="226">
        <v>25.722</v>
      </c>
      <c r="I51" s="223">
        <v>1.353</v>
      </c>
      <c r="J51" s="222"/>
      <c r="K51" s="223"/>
      <c r="L51" s="222">
        <f t="shared" si="10"/>
        <v>27.075000000000003</v>
      </c>
      <c r="M51" s="227">
        <f t="shared" si="16"/>
        <v>0.7543120960295475</v>
      </c>
      <c r="N51" s="226">
        <v>402.80400000000003</v>
      </c>
      <c r="O51" s="223">
        <v>40.35</v>
      </c>
      <c r="P51" s="222"/>
      <c r="Q51" s="223"/>
      <c r="R51" s="222">
        <f t="shared" si="11"/>
        <v>443.15400000000005</v>
      </c>
      <c r="S51" s="225">
        <f t="shared" si="12"/>
        <v>0.0008604802933374242</v>
      </c>
      <c r="T51" s="224">
        <v>239.32800000000003</v>
      </c>
      <c r="U51" s="223">
        <v>12.984000000000002</v>
      </c>
      <c r="V51" s="222"/>
      <c r="W51" s="223"/>
      <c r="X51" s="222">
        <f t="shared" si="13"/>
        <v>252.31200000000004</v>
      </c>
      <c r="Y51" s="221">
        <f t="shared" si="14"/>
        <v>0.7563730619233329</v>
      </c>
    </row>
    <row r="52" spans="1:25" s="213" customFormat="1" ht="19.5" customHeight="1">
      <c r="A52" s="228" t="s">
        <v>315</v>
      </c>
      <c r="B52" s="226">
        <v>20.815</v>
      </c>
      <c r="C52" s="223">
        <v>15.642</v>
      </c>
      <c r="D52" s="222">
        <v>0</v>
      </c>
      <c r="E52" s="223">
        <v>0</v>
      </c>
      <c r="F52" s="222">
        <f t="shared" si="8"/>
        <v>36.457</v>
      </c>
      <c r="G52" s="225">
        <f t="shared" si="9"/>
        <v>0.0007580746322468857</v>
      </c>
      <c r="H52" s="226">
        <v>27.735</v>
      </c>
      <c r="I52" s="223">
        <v>9.983</v>
      </c>
      <c r="J52" s="222"/>
      <c r="K52" s="223"/>
      <c r="L52" s="222">
        <f t="shared" si="10"/>
        <v>37.718</v>
      </c>
      <c r="M52" s="227">
        <f t="shared" si="16"/>
        <v>-0.03343231348427811</v>
      </c>
      <c r="N52" s="226">
        <v>236.81799999999998</v>
      </c>
      <c r="O52" s="223">
        <v>139.366</v>
      </c>
      <c r="P52" s="222">
        <v>0</v>
      </c>
      <c r="Q52" s="223">
        <v>0</v>
      </c>
      <c r="R52" s="222">
        <f t="shared" si="11"/>
        <v>376.18399999999997</v>
      </c>
      <c r="S52" s="225">
        <f t="shared" si="12"/>
        <v>0.0007304434094442236</v>
      </c>
      <c r="T52" s="224">
        <v>201.454</v>
      </c>
      <c r="U52" s="223">
        <v>96.257</v>
      </c>
      <c r="V52" s="222">
        <v>0</v>
      </c>
      <c r="W52" s="223">
        <v>0</v>
      </c>
      <c r="X52" s="222">
        <f t="shared" si="13"/>
        <v>297.711</v>
      </c>
      <c r="Y52" s="221">
        <f t="shared" si="14"/>
        <v>0.2635878419003663</v>
      </c>
    </row>
    <row r="53" spans="1:25" s="213" customFormat="1" ht="19.5" customHeight="1" thickBot="1">
      <c r="A53" s="228" t="s">
        <v>263</v>
      </c>
      <c r="B53" s="226">
        <v>400.9409999999999</v>
      </c>
      <c r="C53" s="223">
        <v>66.872</v>
      </c>
      <c r="D53" s="222">
        <v>0.3</v>
      </c>
      <c r="E53" s="223">
        <v>0.866</v>
      </c>
      <c r="F53" s="222">
        <f t="shared" si="8"/>
        <v>468.9789999999999</v>
      </c>
      <c r="G53" s="225">
        <f t="shared" si="9"/>
        <v>0.009751792055202352</v>
      </c>
      <c r="H53" s="226">
        <v>280.20500000000004</v>
      </c>
      <c r="I53" s="223">
        <v>57.583999999999996</v>
      </c>
      <c r="J53" s="222">
        <v>2.094</v>
      </c>
      <c r="K53" s="223">
        <v>1.359</v>
      </c>
      <c r="L53" s="222">
        <f t="shared" si="10"/>
        <v>341.242</v>
      </c>
      <c r="M53" s="227">
        <f t="shared" si="16"/>
        <v>0.3743296546146133</v>
      </c>
      <c r="N53" s="226">
        <v>2680.7859999999996</v>
      </c>
      <c r="O53" s="223">
        <v>1080.9130000000005</v>
      </c>
      <c r="P53" s="222">
        <v>84.44699999999999</v>
      </c>
      <c r="Q53" s="223">
        <v>368.882</v>
      </c>
      <c r="R53" s="222">
        <f t="shared" si="11"/>
        <v>4215.028</v>
      </c>
      <c r="S53" s="225">
        <f t="shared" si="12"/>
        <v>0.008184397590601588</v>
      </c>
      <c r="T53" s="224">
        <v>2523.8479999999986</v>
      </c>
      <c r="U53" s="223">
        <v>704.23</v>
      </c>
      <c r="V53" s="222">
        <v>16.833000000000002</v>
      </c>
      <c r="W53" s="223">
        <v>23.680000000000007</v>
      </c>
      <c r="X53" s="222">
        <f t="shared" si="13"/>
        <v>3268.5909999999985</v>
      </c>
      <c r="Y53" s="221">
        <f t="shared" si="14"/>
        <v>0.2895550406887868</v>
      </c>
    </row>
    <row r="54" spans="1:25" s="229" customFormat="1" ht="19.5" customHeight="1">
      <c r="A54" s="236" t="s">
        <v>56</v>
      </c>
      <c r="B54" s="233">
        <f>SUM(B55:B58)</f>
        <v>398.91100000000006</v>
      </c>
      <c r="C54" s="232">
        <f>SUM(C55:C58)</f>
        <v>187.73700000000002</v>
      </c>
      <c r="D54" s="231">
        <f>SUM(D55:D58)</f>
        <v>0</v>
      </c>
      <c r="E54" s="232">
        <f>SUM(E55:E58)</f>
        <v>23.851</v>
      </c>
      <c r="F54" s="231">
        <f t="shared" si="8"/>
        <v>610.4990000000001</v>
      </c>
      <c r="G54" s="234">
        <f t="shared" si="9"/>
        <v>0.012694511476865665</v>
      </c>
      <c r="H54" s="233">
        <f>SUM(H55:H58)</f>
        <v>407.09399999999994</v>
      </c>
      <c r="I54" s="232">
        <f>SUM(I55:I58)</f>
        <v>241.238</v>
      </c>
      <c r="J54" s="231">
        <f>SUM(J55:J58)</f>
        <v>38.264</v>
      </c>
      <c r="K54" s="232">
        <f>SUM(K55:K58)</f>
        <v>0</v>
      </c>
      <c r="L54" s="231">
        <f t="shared" si="10"/>
        <v>686.5959999999999</v>
      </c>
      <c r="M54" s="235">
        <f t="shared" si="16"/>
        <v>-0.11083227982685562</v>
      </c>
      <c r="N54" s="233">
        <f>SUM(N55:N58)</f>
        <v>6199.75</v>
      </c>
      <c r="O54" s="232">
        <f>SUM(O55:O58)</f>
        <v>2117.2290000000003</v>
      </c>
      <c r="P54" s="231">
        <f>SUM(P55:P58)</f>
        <v>0.43000000000000005</v>
      </c>
      <c r="Q54" s="232">
        <f>SUM(Q55:Q58)</f>
        <v>44.252</v>
      </c>
      <c r="R54" s="231">
        <f t="shared" si="11"/>
        <v>8361.661</v>
      </c>
      <c r="S54" s="234">
        <f t="shared" si="12"/>
        <v>0.01623599134853369</v>
      </c>
      <c r="T54" s="233">
        <f>SUM(T55:T58)</f>
        <v>5105.711</v>
      </c>
      <c r="U54" s="232">
        <f>SUM(U55:U58)</f>
        <v>2344.8589999999995</v>
      </c>
      <c r="V54" s="231">
        <f>SUM(V55:V58)</f>
        <v>317.72999999999996</v>
      </c>
      <c r="W54" s="232">
        <f>SUM(W55:W58)</f>
        <v>29.470000000000002</v>
      </c>
      <c r="X54" s="231">
        <f t="shared" si="13"/>
        <v>7797.7699999999995</v>
      </c>
      <c r="Y54" s="230">
        <f t="shared" si="14"/>
        <v>0.07231439244809734</v>
      </c>
    </row>
    <row r="55" spans="1:25" ht="19.5" customHeight="1">
      <c r="A55" s="228" t="s">
        <v>322</v>
      </c>
      <c r="B55" s="226">
        <v>225.21</v>
      </c>
      <c r="C55" s="223">
        <v>67.12</v>
      </c>
      <c r="D55" s="222">
        <v>0</v>
      </c>
      <c r="E55" s="223">
        <v>0</v>
      </c>
      <c r="F55" s="222">
        <f t="shared" si="8"/>
        <v>292.33000000000004</v>
      </c>
      <c r="G55" s="225">
        <f t="shared" si="9"/>
        <v>0.006078611987951069</v>
      </c>
      <c r="H55" s="226">
        <v>222.89999999999998</v>
      </c>
      <c r="I55" s="223">
        <v>77.014</v>
      </c>
      <c r="J55" s="222"/>
      <c r="K55" s="223"/>
      <c r="L55" s="222">
        <f t="shared" si="10"/>
        <v>299.914</v>
      </c>
      <c r="M55" s="227">
        <f t="shared" si="16"/>
        <v>-0.02528724901138313</v>
      </c>
      <c r="N55" s="226">
        <v>3538.9919999999997</v>
      </c>
      <c r="O55" s="223">
        <v>604.561</v>
      </c>
      <c r="P55" s="222">
        <v>0.30000000000000004</v>
      </c>
      <c r="Q55" s="223">
        <v>6.7219999999999995</v>
      </c>
      <c r="R55" s="222">
        <f t="shared" si="11"/>
        <v>4150.575</v>
      </c>
      <c r="S55" s="225">
        <f t="shared" si="12"/>
        <v>0.008059248012020603</v>
      </c>
      <c r="T55" s="224">
        <v>2474.1790000000005</v>
      </c>
      <c r="U55" s="223">
        <v>857.175</v>
      </c>
      <c r="V55" s="222">
        <v>0.43</v>
      </c>
      <c r="W55" s="223">
        <v>0</v>
      </c>
      <c r="X55" s="222">
        <f t="shared" si="13"/>
        <v>3331.784</v>
      </c>
      <c r="Y55" s="221">
        <f t="shared" si="14"/>
        <v>0.2457515253089635</v>
      </c>
    </row>
    <row r="56" spans="1:25" ht="19.5" customHeight="1">
      <c r="A56" s="228" t="s">
        <v>320</v>
      </c>
      <c r="B56" s="226">
        <v>19.250999999999998</v>
      </c>
      <c r="C56" s="223">
        <v>80.99000000000001</v>
      </c>
      <c r="D56" s="222">
        <v>0</v>
      </c>
      <c r="E56" s="223">
        <v>0</v>
      </c>
      <c r="F56" s="222">
        <f t="shared" si="8"/>
        <v>100.24100000000001</v>
      </c>
      <c r="G56" s="225">
        <f t="shared" si="9"/>
        <v>0.0020843777384606543</v>
      </c>
      <c r="H56" s="226">
        <v>5.985</v>
      </c>
      <c r="I56" s="223">
        <v>29.332</v>
      </c>
      <c r="J56" s="222">
        <v>38.264</v>
      </c>
      <c r="K56" s="223">
        <v>0</v>
      </c>
      <c r="L56" s="222">
        <f t="shared" si="10"/>
        <v>73.581</v>
      </c>
      <c r="M56" s="227">
        <f t="shared" si="16"/>
        <v>0.36232179502860795</v>
      </c>
      <c r="N56" s="226">
        <v>206.405</v>
      </c>
      <c r="O56" s="223">
        <v>718.523</v>
      </c>
      <c r="P56" s="222">
        <v>0</v>
      </c>
      <c r="Q56" s="223">
        <v>0</v>
      </c>
      <c r="R56" s="222">
        <f t="shared" si="11"/>
        <v>924.928</v>
      </c>
      <c r="S56" s="225">
        <f t="shared" si="12"/>
        <v>0.001795949752808272</v>
      </c>
      <c r="T56" s="224">
        <v>140.83999999999997</v>
      </c>
      <c r="U56" s="223">
        <v>360.94200000000006</v>
      </c>
      <c r="V56" s="222">
        <v>316.81899999999996</v>
      </c>
      <c r="W56" s="223">
        <v>18.879</v>
      </c>
      <c r="X56" s="222">
        <f t="shared" si="13"/>
        <v>837.48</v>
      </c>
      <c r="Y56" s="221">
        <f t="shared" si="14"/>
        <v>0.10441801595261979</v>
      </c>
    </row>
    <row r="57" spans="1:25" ht="19.5" customHeight="1">
      <c r="A57" s="228" t="s">
        <v>321</v>
      </c>
      <c r="B57" s="226">
        <v>34.427</v>
      </c>
      <c r="C57" s="223">
        <v>14.209</v>
      </c>
      <c r="D57" s="222">
        <v>0</v>
      </c>
      <c r="E57" s="223">
        <v>0</v>
      </c>
      <c r="F57" s="222">
        <f t="shared" si="8"/>
        <v>48.635999999999996</v>
      </c>
      <c r="G57" s="225">
        <f t="shared" si="9"/>
        <v>0.0010113206740532553</v>
      </c>
      <c r="H57" s="226">
        <v>120.078</v>
      </c>
      <c r="I57" s="223">
        <v>7.022</v>
      </c>
      <c r="J57" s="222">
        <v>0</v>
      </c>
      <c r="K57" s="223">
        <v>0</v>
      </c>
      <c r="L57" s="222">
        <f t="shared" si="10"/>
        <v>127.10000000000001</v>
      </c>
      <c r="M57" s="227">
        <f t="shared" si="16"/>
        <v>-0.6173406766325729</v>
      </c>
      <c r="N57" s="226">
        <v>1322.443</v>
      </c>
      <c r="O57" s="223">
        <v>166.91200000000003</v>
      </c>
      <c r="P57" s="222">
        <v>0</v>
      </c>
      <c r="Q57" s="223">
        <v>0</v>
      </c>
      <c r="R57" s="222">
        <f t="shared" si="11"/>
        <v>1489.355</v>
      </c>
      <c r="S57" s="225">
        <f t="shared" si="12"/>
        <v>0.002891908066458972</v>
      </c>
      <c r="T57" s="224">
        <v>1508.389</v>
      </c>
      <c r="U57" s="223">
        <v>74.23299999999999</v>
      </c>
      <c r="V57" s="222">
        <v>0</v>
      </c>
      <c r="W57" s="223">
        <v>0</v>
      </c>
      <c r="X57" s="222">
        <f t="shared" si="13"/>
        <v>1582.6219999999998</v>
      </c>
      <c r="Y57" s="221">
        <f t="shared" si="14"/>
        <v>-0.05893194963800563</v>
      </c>
    </row>
    <row r="58" spans="1:25" ht="19.5" customHeight="1" thickBot="1">
      <c r="A58" s="228" t="s">
        <v>263</v>
      </c>
      <c r="B58" s="226">
        <v>120.023</v>
      </c>
      <c r="C58" s="223">
        <v>25.418</v>
      </c>
      <c r="D58" s="222">
        <v>0</v>
      </c>
      <c r="E58" s="223">
        <v>23.851</v>
      </c>
      <c r="F58" s="222">
        <f t="shared" si="8"/>
        <v>169.292</v>
      </c>
      <c r="G58" s="225">
        <f t="shared" si="9"/>
        <v>0.003520201076400685</v>
      </c>
      <c r="H58" s="226">
        <v>58.13099999999999</v>
      </c>
      <c r="I58" s="223">
        <v>127.87</v>
      </c>
      <c r="J58" s="222">
        <v>0</v>
      </c>
      <c r="K58" s="223">
        <v>0</v>
      </c>
      <c r="L58" s="222">
        <f t="shared" si="10"/>
        <v>186.001</v>
      </c>
      <c r="M58" s="227">
        <f t="shared" si="16"/>
        <v>-0.08983285036101962</v>
      </c>
      <c r="N58" s="226">
        <v>1131.9099999999996</v>
      </c>
      <c r="O58" s="223">
        <v>627.233</v>
      </c>
      <c r="P58" s="222">
        <v>0.13</v>
      </c>
      <c r="Q58" s="223">
        <v>37.53</v>
      </c>
      <c r="R58" s="222">
        <f t="shared" si="11"/>
        <v>1796.8029999999997</v>
      </c>
      <c r="S58" s="225">
        <f t="shared" si="12"/>
        <v>0.0034888855172458405</v>
      </c>
      <c r="T58" s="224">
        <v>982.3029999999999</v>
      </c>
      <c r="U58" s="223">
        <v>1052.5089999999998</v>
      </c>
      <c r="V58" s="222">
        <v>0.481</v>
      </c>
      <c r="W58" s="223">
        <v>10.591000000000001</v>
      </c>
      <c r="X58" s="222">
        <f t="shared" si="13"/>
        <v>2045.8839999999996</v>
      </c>
      <c r="Y58" s="221">
        <f t="shared" si="14"/>
        <v>-0.12174737179625039</v>
      </c>
    </row>
    <row r="59" spans="1:25" s="213" customFormat="1" ht="19.5" customHeight="1" thickBot="1">
      <c r="A59" s="220" t="s">
        <v>55</v>
      </c>
      <c r="B59" s="217">
        <v>76.72800000000001</v>
      </c>
      <c r="C59" s="216">
        <v>37.532</v>
      </c>
      <c r="D59" s="215">
        <v>0</v>
      </c>
      <c r="E59" s="216">
        <v>0</v>
      </c>
      <c r="F59" s="215">
        <f t="shared" si="8"/>
        <v>114.26</v>
      </c>
      <c r="G59" s="218">
        <f t="shared" si="9"/>
        <v>0.0023758841232281638</v>
      </c>
      <c r="H59" s="217">
        <v>69.95800000000001</v>
      </c>
      <c r="I59" s="216">
        <v>0</v>
      </c>
      <c r="J59" s="215"/>
      <c r="K59" s="216"/>
      <c r="L59" s="215">
        <f t="shared" si="10"/>
        <v>69.95800000000001</v>
      </c>
      <c r="M59" s="219">
        <f t="shared" si="16"/>
        <v>0.633265673689928</v>
      </c>
      <c r="N59" s="217">
        <v>858.582</v>
      </c>
      <c r="O59" s="216">
        <v>64.19</v>
      </c>
      <c r="P59" s="215">
        <v>0.15</v>
      </c>
      <c r="Q59" s="216">
        <v>0</v>
      </c>
      <c r="R59" s="215">
        <f t="shared" si="11"/>
        <v>922.9219999999999</v>
      </c>
      <c r="S59" s="218">
        <f t="shared" si="12"/>
        <v>0.001792054665618638</v>
      </c>
      <c r="T59" s="217">
        <v>811.2380000000005</v>
      </c>
      <c r="U59" s="216">
        <v>0.972</v>
      </c>
      <c r="V59" s="215">
        <v>2.597</v>
      </c>
      <c r="W59" s="216">
        <v>4.668999999999999</v>
      </c>
      <c r="X59" s="215">
        <f t="shared" si="13"/>
        <v>819.4760000000005</v>
      </c>
      <c r="Y59" s="214">
        <f t="shared" si="14"/>
        <v>0.12623432534936896</v>
      </c>
    </row>
    <row r="60" ht="15" thickTop="1">
      <c r="A60" s="120" t="s">
        <v>42</v>
      </c>
    </row>
    <row r="61" ht="15">
      <c r="A61" s="120" t="s">
        <v>54</v>
      </c>
    </row>
    <row r="62" ht="15">
      <c r="A62" s="12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4" dxfId="91" operator="lessThan" stopIfTrue="1">
      <formula>0</formula>
    </cfRule>
  </conditionalFormatting>
  <conditionalFormatting sqref="Y9:Y59 M9:M59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53 M53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P45" sqref="P45:Q45"/>
    </sheetView>
  </sheetViews>
  <sheetFormatPr defaultColWidth="8.00390625" defaultRowHeight="15"/>
  <cols>
    <col min="1" max="1" width="20.28125" style="121" customWidth="1"/>
    <col min="2" max="2" width="8.57421875" style="121" customWidth="1"/>
    <col min="3" max="3" width="9.7109375" style="121" bestFit="1" customWidth="1"/>
    <col min="4" max="4" width="8.00390625" style="121" bestFit="1" customWidth="1"/>
    <col min="5" max="5" width="9.7109375" style="121" bestFit="1" customWidth="1"/>
    <col min="6" max="6" width="9.421875" style="121" bestFit="1" customWidth="1"/>
    <col min="7" max="7" width="11.28125" style="121" customWidth="1"/>
    <col min="8" max="8" width="9.28125" style="121" bestFit="1" customWidth="1"/>
    <col min="9" max="9" width="9.7109375" style="121" bestFit="1" customWidth="1"/>
    <col min="10" max="10" width="8.57421875" style="121" customWidth="1"/>
    <col min="11" max="11" width="9.7109375" style="121" bestFit="1" customWidth="1"/>
    <col min="12" max="12" width="9.28125" style="121" bestFit="1" customWidth="1"/>
    <col min="13" max="13" width="9.421875" style="121" customWidth="1"/>
    <col min="14" max="14" width="9.7109375" style="121" customWidth="1"/>
    <col min="15" max="15" width="10.8515625" style="121" customWidth="1"/>
    <col min="16" max="16" width="9.57421875" style="121" customWidth="1"/>
    <col min="17" max="17" width="10.140625" style="121" customWidth="1"/>
    <col min="18" max="18" width="10.57421875" style="121" customWidth="1"/>
    <col min="19" max="19" width="11.00390625" style="121" customWidth="1"/>
    <col min="20" max="20" width="10.421875" style="121" customWidth="1"/>
    <col min="21" max="23" width="10.28125" style="121" customWidth="1"/>
    <col min="24" max="24" width="10.421875" style="121" customWidth="1"/>
    <col min="25" max="25" width="8.710937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71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8" customHeight="1" thickBot="1" thickTop="1">
      <c r="A5" s="582" t="s">
        <v>70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1" customFormat="1" ht="26.25" customHeight="1" thickBot="1">
      <c r="A6" s="583"/>
      <c r="B6" s="645" t="s">
        <v>152</v>
      </c>
      <c r="C6" s="646"/>
      <c r="D6" s="646"/>
      <c r="E6" s="646"/>
      <c r="F6" s="646"/>
      <c r="G6" s="622" t="s">
        <v>34</v>
      </c>
      <c r="H6" s="645" t="s">
        <v>152</v>
      </c>
      <c r="I6" s="646"/>
      <c r="J6" s="646"/>
      <c r="K6" s="646"/>
      <c r="L6" s="646"/>
      <c r="M6" s="633" t="s">
        <v>33</v>
      </c>
      <c r="N6" s="645" t="s">
        <v>153</v>
      </c>
      <c r="O6" s="646"/>
      <c r="P6" s="646"/>
      <c r="Q6" s="646"/>
      <c r="R6" s="646"/>
      <c r="S6" s="622" t="s">
        <v>34</v>
      </c>
      <c r="T6" s="645" t="s">
        <v>154</v>
      </c>
      <c r="U6" s="646"/>
      <c r="V6" s="646"/>
      <c r="W6" s="646"/>
      <c r="X6" s="646"/>
      <c r="Y6" s="627" t="s">
        <v>33</v>
      </c>
    </row>
    <row r="7" spans="1:25" s="161" customFormat="1" ht="26.25" customHeight="1">
      <c r="A7" s="584"/>
      <c r="B7" s="556" t="s">
        <v>22</v>
      </c>
      <c r="C7" s="552"/>
      <c r="D7" s="551" t="s">
        <v>21</v>
      </c>
      <c r="E7" s="552"/>
      <c r="F7" s="647" t="s">
        <v>17</v>
      </c>
      <c r="G7" s="623"/>
      <c r="H7" s="556" t="s">
        <v>22</v>
      </c>
      <c r="I7" s="552"/>
      <c r="J7" s="551" t="s">
        <v>21</v>
      </c>
      <c r="K7" s="552"/>
      <c r="L7" s="647" t="s">
        <v>17</v>
      </c>
      <c r="M7" s="634"/>
      <c r="N7" s="556" t="s">
        <v>22</v>
      </c>
      <c r="O7" s="552"/>
      <c r="P7" s="551" t="s">
        <v>21</v>
      </c>
      <c r="Q7" s="552"/>
      <c r="R7" s="647" t="s">
        <v>17</v>
      </c>
      <c r="S7" s="623"/>
      <c r="T7" s="556" t="s">
        <v>22</v>
      </c>
      <c r="U7" s="552"/>
      <c r="V7" s="551" t="s">
        <v>21</v>
      </c>
      <c r="W7" s="552"/>
      <c r="X7" s="647" t="s">
        <v>17</v>
      </c>
      <c r="Y7" s="628"/>
    </row>
    <row r="8" spans="1:25" s="259" customFormat="1" ht="15" customHeight="1" thickBot="1">
      <c r="A8" s="585"/>
      <c r="B8" s="262" t="s">
        <v>31</v>
      </c>
      <c r="C8" s="260" t="s">
        <v>30</v>
      </c>
      <c r="D8" s="261" t="s">
        <v>31</v>
      </c>
      <c r="E8" s="260" t="s">
        <v>30</v>
      </c>
      <c r="F8" s="618"/>
      <c r="G8" s="624"/>
      <c r="H8" s="262" t="s">
        <v>31</v>
      </c>
      <c r="I8" s="260" t="s">
        <v>30</v>
      </c>
      <c r="J8" s="261" t="s">
        <v>31</v>
      </c>
      <c r="K8" s="260" t="s">
        <v>30</v>
      </c>
      <c r="L8" s="618"/>
      <c r="M8" s="635"/>
      <c r="N8" s="262" t="s">
        <v>31</v>
      </c>
      <c r="O8" s="260" t="s">
        <v>30</v>
      </c>
      <c r="P8" s="261" t="s">
        <v>31</v>
      </c>
      <c r="Q8" s="260" t="s">
        <v>30</v>
      </c>
      <c r="R8" s="618"/>
      <c r="S8" s="624"/>
      <c r="T8" s="262" t="s">
        <v>31</v>
      </c>
      <c r="U8" s="260" t="s">
        <v>30</v>
      </c>
      <c r="V8" s="261" t="s">
        <v>31</v>
      </c>
      <c r="W8" s="260" t="s">
        <v>30</v>
      </c>
      <c r="X8" s="618"/>
      <c r="Y8" s="629"/>
    </row>
    <row r="9" spans="1:25" s="150" customFormat="1" ht="18" customHeight="1" thickBot="1" thickTop="1">
      <c r="A9" s="322" t="s">
        <v>24</v>
      </c>
      <c r="B9" s="314">
        <f>B10+B14+B24+B32+B39+B44</f>
        <v>26991.868000000006</v>
      </c>
      <c r="C9" s="313">
        <f>C10+C14+C24+C32+C39+C44</f>
        <v>17825.604</v>
      </c>
      <c r="D9" s="312">
        <f>D10+D14+D24+D32+D39+D44</f>
        <v>1308.2559999999999</v>
      </c>
      <c r="E9" s="313">
        <f>E10+E14+E24+E32+E39+E44</f>
        <v>1965.8430000000003</v>
      </c>
      <c r="F9" s="312">
        <f>SUM(B9:E9)</f>
        <v>48091.57100000001</v>
      </c>
      <c r="G9" s="315">
        <f>F9/$F$9</f>
        <v>1</v>
      </c>
      <c r="H9" s="314">
        <f>H10+H14+H24+H32+H39+H44</f>
        <v>26033.407</v>
      </c>
      <c r="I9" s="313">
        <f>I10+I14+I24+I32+I39+I44</f>
        <v>20599.597</v>
      </c>
      <c r="J9" s="312">
        <f>J10+J14+J24+J32+J39+J44</f>
        <v>1906.1179999999997</v>
      </c>
      <c r="K9" s="313">
        <f>K10+K14+K24+K32+K39+K44</f>
        <v>1549.6509999999998</v>
      </c>
      <c r="L9" s="312">
        <f>SUM(H9:K9)</f>
        <v>50088.773</v>
      </c>
      <c r="M9" s="429">
        <f>IF(ISERROR(F9/L9-1),"         /0",(F9/L9-1))</f>
        <v>-0.03987324664551062</v>
      </c>
      <c r="N9" s="314">
        <f>N10+N14+N24+N32+N39+N44</f>
        <v>288165.35899999976</v>
      </c>
      <c r="O9" s="313">
        <f>O10+O14+O24+O32+O39+O44</f>
        <v>172866.82</v>
      </c>
      <c r="P9" s="312">
        <f>P10+P14+P24+P32+P39+P44</f>
        <v>31412.928000000004</v>
      </c>
      <c r="Q9" s="313">
        <f>Q10+Q14+Q24+Q32+Q39+Q44</f>
        <v>22562.62</v>
      </c>
      <c r="R9" s="312">
        <f>SUM(N9:Q9)</f>
        <v>515007.7269999998</v>
      </c>
      <c r="S9" s="315">
        <f>R9/$R$9</f>
        <v>1</v>
      </c>
      <c r="T9" s="314">
        <f>T10+T14+T24+T32+T39+T44</f>
        <v>283528.8459999999</v>
      </c>
      <c r="U9" s="313">
        <f>U10+U14+U24+U32+U39+U44</f>
        <v>188271.64900000006</v>
      </c>
      <c r="V9" s="312">
        <f>V10+V14+V24+V32+V39+V44</f>
        <v>28528.494</v>
      </c>
      <c r="W9" s="313">
        <f>W10+W14+W24+W32+W39+W44</f>
        <v>20069.620000000006</v>
      </c>
      <c r="X9" s="312">
        <f>SUM(T9:W9)</f>
        <v>520398.609</v>
      </c>
      <c r="Y9" s="311">
        <f>IF(ISERROR(R9/X9-1),"         /0",(R9/X9-1))</f>
        <v>-0.010359139910768311</v>
      </c>
    </row>
    <row r="10" spans="1:25" s="276" customFormat="1" ht="19.5" customHeight="1" thickTop="1">
      <c r="A10" s="285" t="s">
        <v>60</v>
      </c>
      <c r="B10" s="282">
        <f>SUM(B11:B13)</f>
        <v>18098.577</v>
      </c>
      <c r="C10" s="281">
        <f>SUM(C11:C13)</f>
        <v>10450.028</v>
      </c>
      <c r="D10" s="280">
        <f>SUM(D11:D13)</f>
        <v>1249.8899999999999</v>
      </c>
      <c r="E10" s="279">
        <f>SUM(E11:E13)</f>
        <v>1177.661</v>
      </c>
      <c r="F10" s="280">
        <f aca="true" t="shared" si="0" ref="F10:F44">SUM(B10:E10)</f>
        <v>30976.156000000003</v>
      </c>
      <c r="G10" s="283">
        <f aca="true" t="shared" si="1" ref="G10:G44">F10/$F$9</f>
        <v>0.6441078000966114</v>
      </c>
      <c r="H10" s="282">
        <f>SUM(H11:H13)</f>
        <v>16434.911999999997</v>
      </c>
      <c r="I10" s="281">
        <f>SUM(I11:I13)</f>
        <v>9655.539</v>
      </c>
      <c r="J10" s="280">
        <f>SUM(J11:J13)</f>
        <v>1786.0009999999997</v>
      </c>
      <c r="K10" s="279">
        <f>SUM(K11:K13)</f>
        <v>976.546</v>
      </c>
      <c r="L10" s="280">
        <f aca="true" t="shared" si="2" ref="L10:L44">SUM(H10:K10)</f>
        <v>28852.997999999996</v>
      </c>
      <c r="M10" s="284">
        <f aca="true" t="shared" si="3" ref="M10:M22">IF(ISERROR(F10/L10-1),"         /0",(F10/L10-1))</f>
        <v>0.07358535151182588</v>
      </c>
      <c r="N10" s="282">
        <f>SUM(N11:N13)</f>
        <v>191843.92799999978</v>
      </c>
      <c r="O10" s="281">
        <f>SUM(O11:O13)</f>
        <v>88233.42700000001</v>
      </c>
      <c r="P10" s="280">
        <f>SUM(P11:P13)</f>
        <v>27684.182</v>
      </c>
      <c r="Q10" s="279">
        <f>SUM(Q11:Q13)</f>
        <v>13539.028</v>
      </c>
      <c r="R10" s="280">
        <f aca="true" t="shared" si="4" ref="R10:R44">SUM(N10:Q10)</f>
        <v>321300.56499999977</v>
      </c>
      <c r="S10" s="283">
        <f aca="true" t="shared" si="5" ref="S10:S44">R10/$R$9</f>
        <v>0.6238752316817179</v>
      </c>
      <c r="T10" s="282">
        <f>SUM(T11:T13)</f>
        <v>180638.30999999985</v>
      </c>
      <c r="U10" s="281">
        <f>SUM(U11:U13)</f>
        <v>93152.67000000004</v>
      </c>
      <c r="V10" s="280">
        <f>SUM(V11:V13)</f>
        <v>27477.407</v>
      </c>
      <c r="W10" s="279">
        <f>SUM(W11:W13)</f>
        <v>14593.932</v>
      </c>
      <c r="X10" s="280">
        <f aca="true" t="shared" si="6" ref="X10:X40">SUM(T10:W10)</f>
        <v>315862.3189999999</v>
      </c>
      <c r="Y10" s="277">
        <f aca="true" t="shared" si="7" ref="Y10:Y44">IF(ISERROR(R10/X10-1),"         /0",IF(R10/X10&gt;5,"  *  ",(R10/X10-1)))</f>
        <v>0.01721714073782854</v>
      </c>
    </row>
    <row r="11" spans="1:25" ht="19.5" customHeight="1">
      <c r="A11" s="228" t="s">
        <v>326</v>
      </c>
      <c r="B11" s="226">
        <v>17835.644</v>
      </c>
      <c r="C11" s="223">
        <v>9834.951000000001</v>
      </c>
      <c r="D11" s="222">
        <v>1249.8899999999999</v>
      </c>
      <c r="E11" s="274">
        <v>1177.661</v>
      </c>
      <c r="F11" s="222">
        <f t="shared" si="0"/>
        <v>30098.146</v>
      </c>
      <c r="G11" s="225">
        <f t="shared" si="1"/>
        <v>0.6258507545948123</v>
      </c>
      <c r="H11" s="226">
        <v>16079.230999999998</v>
      </c>
      <c r="I11" s="223">
        <v>9021.302</v>
      </c>
      <c r="J11" s="222">
        <v>1668.5189999999998</v>
      </c>
      <c r="K11" s="274">
        <v>976.546</v>
      </c>
      <c r="L11" s="222">
        <f t="shared" si="2"/>
        <v>27745.597999999994</v>
      </c>
      <c r="M11" s="227">
        <f t="shared" si="3"/>
        <v>0.08478995478850404</v>
      </c>
      <c r="N11" s="226">
        <v>188439.27399999977</v>
      </c>
      <c r="O11" s="223">
        <v>82426.95100000002</v>
      </c>
      <c r="P11" s="222">
        <v>26876.895000000004</v>
      </c>
      <c r="Q11" s="274">
        <v>13491.002</v>
      </c>
      <c r="R11" s="222">
        <f t="shared" si="4"/>
        <v>311234.1219999998</v>
      </c>
      <c r="S11" s="225">
        <f t="shared" si="5"/>
        <v>0.6043290336884595</v>
      </c>
      <c r="T11" s="226">
        <v>176767.52199999985</v>
      </c>
      <c r="U11" s="223">
        <v>86836.65000000005</v>
      </c>
      <c r="V11" s="222">
        <v>25535.642</v>
      </c>
      <c r="W11" s="274">
        <v>14593.909000000001</v>
      </c>
      <c r="X11" s="222">
        <f t="shared" si="6"/>
        <v>303733.7229999999</v>
      </c>
      <c r="Y11" s="221">
        <f t="shared" si="7"/>
        <v>0.024693994877875047</v>
      </c>
    </row>
    <row r="12" spans="1:25" ht="19.5" customHeight="1">
      <c r="A12" s="228" t="s">
        <v>328</v>
      </c>
      <c r="B12" s="226">
        <v>84.713</v>
      </c>
      <c r="C12" s="223">
        <v>515.6419999999999</v>
      </c>
      <c r="D12" s="222">
        <v>0</v>
      </c>
      <c r="E12" s="274">
        <v>0</v>
      </c>
      <c r="F12" s="222">
        <f t="shared" si="0"/>
        <v>600.3549999999999</v>
      </c>
      <c r="G12" s="225">
        <f t="shared" si="1"/>
        <v>0.012483580542627725</v>
      </c>
      <c r="H12" s="226">
        <v>209.31900000000002</v>
      </c>
      <c r="I12" s="223">
        <v>522.949</v>
      </c>
      <c r="J12" s="222">
        <v>117.482</v>
      </c>
      <c r="K12" s="274"/>
      <c r="L12" s="222">
        <f t="shared" si="2"/>
        <v>849.75</v>
      </c>
      <c r="M12" s="227">
        <f t="shared" si="3"/>
        <v>-0.29349220358929107</v>
      </c>
      <c r="N12" s="226">
        <v>1835.3259999999998</v>
      </c>
      <c r="O12" s="223">
        <v>4478.214999999999</v>
      </c>
      <c r="P12" s="222">
        <v>807.242</v>
      </c>
      <c r="Q12" s="274"/>
      <c r="R12" s="222">
        <f t="shared" si="4"/>
        <v>7120.782999999999</v>
      </c>
      <c r="S12" s="225">
        <f t="shared" si="5"/>
        <v>0.013826555654765938</v>
      </c>
      <c r="T12" s="226">
        <v>2491.2729999999997</v>
      </c>
      <c r="U12" s="223">
        <v>5047.642</v>
      </c>
      <c r="V12" s="222">
        <v>1941.765</v>
      </c>
      <c r="W12" s="274">
        <v>0.023</v>
      </c>
      <c r="X12" s="222">
        <f t="shared" si="6"/>
        <v>9480.702999999998</v>
      </c>
      <c r="Y12" s="221">
        <f t="shared" si="7"/>
        <v>-0.24891825004960066</v>
      </c>
    </row>
    <row r="13" spans="1:25" ht="19.5" customHeight="1" thickBot="1">
      <c r="A13" s="251" t="s">
        <v>327</v>
      </c>
      <c r="B13" s="248">
        <v>178.22</v>
      </c>
      <c r="C13" s="247">
        <v>99.435</v>
      </c>
      <c r="D13" s="246">
        <v>0</v>
      </c>
      <c r="E13" s="290">
        <v>0</v>
      </c>
      <c r="F13" s="246">
        <f t="shared" si="0"/>
        <v>277.655</v>
      </c>
      <c r="G13" s="249">
        <f t="shared" si="1"/>
        <v>0.0057734649591713256</v>
      </c>
      <c r="H13" s="248">
        <v>146.362</v>
      </c>
      <c r="I13" s="247">
        <v>111.288</v>
      </c>
      <c r="J13" s="246"/>
      <c r="K13" s="290"/>
      <c r="L13" s="246">
        <f t="shared" si="2"/>
        <v>257.65</v>
      </c>
      <c r="M13" s="250">
        <f t="shared" si="3"/>
        <v>0.07764409082088108</v>
      </c>
      <c r="N13" s="248">
        <v>1569.3279999999995</v>
      </c>
      <c r="O13" s="247">
        <v>1328.261</v>
      </c>
      <c r="P13" s="246">
        <v>0.045</v>
      </c>
      <c r="Q13" s="290">
        <v>48.026</v>
      </c>
      <c r="R13" s="246">
        <f t="shared" si="4"/>
        <v>2945.6599999999994</v>
      </c>
      <c r="S13" s="249">
        <f t="shared" si="5"/>
        <v>0.005719642338492526</v>
      </c>
      <c r="T13" s="248">
        <v>1379.515</v>
      </c>
      <c r="U13" s="247">
        <v>1268.378</v>
      </c>
      <c r="V13" s="246">
        <v>0</v>
      </c>
      <c r="W13" s="290">
        <v>0</v>
      </c>
      <c r="X13" s="246">
        <f t="shared" si="6"/>
        <v>2647.893</v>
      </c>
      <c r="Y13" s="245">
        <f t="shared" si="7"/>
        <v>0.11245431745164902</v>
      </c>
    </row>
    <row r="14" spans="1:25" s="276" customFormat="1" ht="19.5" customHeight="1">
      <c r="A14" s="285" t="s">
        <v>59</v>
      </c>
      <c r="B14" s="282">
        <f>SUM(B15:B23)</f>
        <v>4097.638000000001</v>
      </c>
      <c r="C14" s="281">
        <f>SUM(C15:C23)</f>
        <v>3825.7860000000005</v>
      </c>
      <c r="D14" s="280">
        <f>SUM(D15:D23)</f>
        <v>57.626000000000005</v>
      </c>
      <c r="E14" s="279">
        <f>SUM(E15:E23)</f>
        <v>355.9509999999999</v>
      </c>
      <c r="F14" s="280">
        <f t="shared" si="0"/>
        <v>8337.001</v>
      </c>
      <c r="G14" s="283">
        <f t="shared" si="1"/>
        <v>0.17335680300400247</v>
      </c>
      <c r="H14" s="282">
        <f>SUM(H15:H23)</f>
        <v>4026.9210000000007</v>
      </c>
      <c r="I14" s="281">
        <f>SUM(I15:I23)</f>
        <v>6444.502</v>
      </c>
      <c r="J14" s="280">
        <f>SUM(J15:J23)</f>
        <v>79.759</v>
      </c>
      <c r="K14" s="279">
        <f>SUM(K15:K23)</f>
        <v>566.8389999999999</v>
      </c>
      <c r="L14" s="280">
        <f t="shared" si="2"/>
        <v>11118.021</v>
      </c>
      <c r="M14" s="284">
        <f t="shared" si="3"/>
        <v>-0.25013624277198254</v>
      </c>
      <c r="N14" s="282">
        <f>SUM(N15:N23)</f>
        <v>41634.447</v>
      </c>
      <c r="O14" s="281">
        <f>SUM(O15:O23)</f>
        <v>45759.59900000001</v>
      </c>
      <c r="P14" s="280">
        <f>SUM(P15:P23)</f>
        <v>1334.171</v>
      </c>
      <c r="Q14" s="279">
        <f>SUM(Q15:Q23)</f>
        <v>5618.786999999998</v>
      </c>
      <c r="R14" s="280">
        <f t="shared" si="4"/>
        <v>94347.004</v>
      </c>
      <c r="S14" s="283">
        <f t="shared" si="5"/>
        <v>0.18319531737821876</v>
      </c>
      <c r="T14" s="282">
        <f>SUM(T15:T23)</f>
        <v>39665.915</v>
      </c>
      <c r="U14" s="281">
        <f>SUM(U15:U23)</f>
        <v>57006.02100000001</v>
      </c>
      <c r="V14" s="280">
        <f>SUM(V15:V23)</f>
        <v>426.728</v>
      </c>
      <c r="W14" s="279">
        <f>SUM(W15:W23)</f>
        <v>4531.22</v>
      </c>
      <c r="X14" s="280">
        <f t="shared" si="6"/>
        <v>101629.88400000002</v>
      </c>
      <c r="Y14" s="277">
        <f t="shared" si="7"/>
        <v>-0.07166081189269113</v>
      </c>
    </row>
    <row r="15" spans="1:25" ht="19.5" customHeight="1">
      <c r="A15" s="243" t="s">
        <v>329</v>
      </c>
      <c r="B15" s="240">
        <v>1117.2130000000002</v>
      </c>
      <c r="C15" s="238">
        <v>751.711</v>
      </c>
      <c r="D15" s="239">
        <v>46.526</v>
      </c>
      <c r="E15" s="286">
        <v>3.722</v>
      </c>
      <c r="F15" s="222">
        <f t="shared" si="0"/>
        <v>1919.1720000000003</v>
      </c>
      <c r="G15" s="225">
        <f t="shared" si="1"/>
        <v>0.039906618979030646</v>
      </c>
      <c r="H15" s="226">
        <v>885.464</v>
      </c>
      <c r="I15" s="238">
        <v>2080.065</v>
      </c>
      <c r="J15" s="239">
        <v>57.400999999999996</v>
      </c>
      <c r="K15" s="238">
        <v>192.275</v>
      </c>
      <c r="L15" s="222">
        <f t="shared" si="2"/>
        <v>3215.205</v>
      </c>
      <c r="M15" s="242">
        <f t="shared" si="3"/>
        <v>-0.403094981501957</v>
      </c>
      <c r="N15" s="240">
        <v>9524.460000000001</v>
      </c>
      <c r="O15" s="238">
        <v>13456.681999999999</v>
      </c>
      <c r="P15" s="239">
        <v>936.93</v>
      </c>
      <c r="Q15" s="238">
        <v>579.3000000000001</v>
      </c>
      <c r="R15" s="239">
        <f t="shared" si="4"/>
        <v>24497.372</v>
      </c>
      <c r="S15" s="241">
        <f t="shared" si="5"/>
        <v>0.047566998931649056</v>
      </c>
      <c r="T15" s="244">
        <v>8326.758</v>
      </c>
      <c r="U15" s="238">
        <v>23673.603999999996</v>
      </c>
      <c r="V15" s="239">
        <v>296.44</v>
      </c>
      <c r="W15" s="286">
        <v>1360.769</v>
      </c>
      <c r="X15" s="239">
        <f t="shared" si="6"/>
        <v>33657.57099999999</v>
      </c>
      <c r="Y15" s="237">
        <f t="shared" si="7"/>
        <v>-0.2721586474555753</v>
      </c>
    </row>
    <row r="16" spans="1:25" ht="19.5" customHeight="1">
      <c r="A16" s="243" t="s">
        <v>330</v>
      </c>
      <c r="B16" s="240">
        <v>1045.838</v>
      </c>
      <c r="C16" s="238">
        <v>469.121</v>
      </c>
      <c r="D16" s="239">
        <v>0</v>
      </c>
      <c r="E16" s="286">
        <v>0</v>
      </c>
      <c r="F16" s="239">
        <f t="shared" si="0"/>
        <v>1514.9589999999998</v>
      </c>
      <c r="G16" s="241">
        <f t="shared" si="1"/>
        <v>0.031501549408731094</v>
      </c>
      <c r="H16" s="240">
        <v>873.2210000000001</v>
      </c>
      <c r="I16" s="238">
        <v>660.6120000000001</v>
      </c>
      <c r="J16" s="239">
        <v>0</v>
      </c>
      <c r="K16" s="238">
        <v>2.333</v>
      </c>
      <c r="L16" s="239">
        <f t="shared" si="2"/>
        <v>1536.1660000000002</v>
      </c>
      <c r="M16" s="242">
        <f t="shared" si="3"/>
        <v>-0.0138051486623193</v>
      </c>
      <c r="N16" s="240">
        <v>9172.779</v>
      </c>
      <c r="O16" s="238">
        <v>5494.513000000001</v>
      </c>
      <c r="P16" s="239">
        <v>45.330999999999996</v>
      </c>
      <c r="Q16" s="238">
        <v>182.24599999999998</v>
      </c>
      <c r="R16" s="239">
        <f t="shared" si="4"/>
        <v>14894.869</v>
      </c>
      <c r="S16" s="241">
        <f t="shared" si="5"/>
        <v>0.02892164179121143</v>
      </c>
      <c r="T16" s="244">
        <v>8581.365999999995</v>
      </c>
      <c r="U16" s="238">
        <v>5291.998999999998</v>
      </c>
      <c r="V16" s="239">
        <v>0</v>
      </c>
      <c r="W16" s="238">
        <v>60.888999999999996</v>
      </c>
      <c r="X16" s="239">
        <f t="shared" si="6"/>
        <v>13934.253999999992</v>
      </c>
      <c r="Y16" s="237">
        <f t="shared" si="7"/>
        <v>0.0689391050285153</v>
      </c>
    </row>
    <row r="17" spans="1:25" ht="19.5" customHeight="1">
      <c r="A17" s="243" t="s">
        <v>331</v>
      </c>
      <c r="B17" s="240">
        <v>695.6089999999999</v>
      </c>
      <c r="C17" s="238">
        <v>438.09900000000005</v>
      </c>
      <c r="D17" s="239">
        <v>11.1</v>
      </c>
      <c r="E17" s="286">
        <v>312.6409999999999</v>
      </c>
      <c r="F17" s="239">
        <f>SUM(B17:E17)</f>
        <v>1457.4489999999998</v>
      </c>
      <c r="G17" s="241">
        <f>F17/$F$9</f>
        <v>0.030305705754548953</v>
      </c>
      <c r="H17" s="240">
        <v>967.0360000000001</v>
      </c>
      <c r="I17" s="238">
        <v>231.304</v>
      </c>
      <c r="J17" s="239">
        <v>22.358</v>
      </c>
      <c r="K17" s="238">
        <v>309.37699999999995</v>
      </c>
      <c r="L17" s="239">
        <f>SUM(H17:K17)</f>
        <v>1530.075</v>
      </c>
      <c r="M17" s="242">
        <f>IF(ISERROR(F17/L17-1),"         /0",(F17/L17-1))</f>
        <v>-0.04746564710880197</v>
      </c>
      <c r="N17" s="240">
        <v>7325.571000000002</v>
      </c>
      <c r="O17" s="238">
        <v>3151.272000000001</v>
      </c>
      <c r="P17" s="239">
        <v>350.5950000000001</v>
      </c>
      <c r="Q17" s="238">
        <v>3987.8469999999993</v>
      </c>
      <c r="R17" s="239">
        <f>SUM(N17:Q17)</f>
        <v>14815.285000000002</v>
      </c>
      <c r="S17" s="241">
        <f>R17/$R$9</f>
        <v>0.0287671120709224</v>
      </c>
      <c r="T17" s="244">
        <v>8860.015</v>
      </c>
      <c r="U17" s="238">
        <v>2832.4789999999994</v>
      </c>
      <c r="V17" s="239">
        <v>130.187</v>
      </c>
      <c r="W17" s="238">
        <v>1627.939</v>
      </c>
      <c r="X17" s="239">
        <f>SUM(T17:W17)</f>
        <v>13450.619999999999</v>
      </c>
      <c r="Y17" s="237">
        <f>IF(ISERROR(R17/X17-1),"         /0",IF(R17/X17&gt;5,"  *  ",(R17/X17-1)))</f>
        <v>0.10145740493746769</v>
      </c>
    </row>
    <row r="18" spans="1:25" ht="19.5" customHeight="1">
      <c r="A18" s="243" t="s">
        <v>332</v>
      </c>
      <c r="B18" s="240">
        <v>374.80100000000004</v>
      </c>
      <c r="C18" s="238">
        <v>1015.905</v>
      </c>
      <c r="D18" s="239">
        <v>0</v>
      </c>
      <c r="E18" s="286">
        <v>39.588</v>
      </c>
      <c r="F18" s="239">
        <f t="shared" si="0"/>
        <v>1430.294</v>
      </c>
      <c r="G18" s="241">
        <f t="shared" si="1"/>
        <v>0.029741053790902354</v>
      </c>
      <c r="H18" s="240">
        <v>379.749</v>
      </c>
      <c r="I18" s="238">
        <v>1839.8990000000001</v>
      </c>
      <c r="J18" s="239">
        <v>0</v>
      </c>
      <c r="K18" s="238">
        <v>62.854000000000006</v>
      </c>
      <c r="L18" s="239">
        <f t="shared" si="2"/>
        <v>2282.502</v>
      </c>
      <c r="M18" s="242">
        <f t="shared" si="3"/>
        <v>-0.3733657188471248</v>
      </c>
      <c r="N18" s="240">
        <v>4006.4559999999997</v>
      </c>
      <c r="O18" s="238">
        <v>10063.560000000001</v>
      </c>
      <c r="P18" s="239">
        <v>0.15</v>
      </c>
      <c r="Q18" s="238">
        <v>637.1649999999997</v>
      </c>
      <c r="R18" s="239">
        <f t="shared" si="4"/>
        <v>14707.331</v>
      </c>
      <c r="S18" s="241">
        <f t="shared" si="5"/>
        <v>0.0285574957985048</v>
      </c>
      <c r="T18" s="244">
        <v>4143.518999999999</v>
      </c>
      <c r="U18" s="238">
        <v>12635.551000000005</v>
      </c>
      <c r="V18" s="239">
        <v>0.101</v>
      </c>
      <c r="W18" s="238">
        <v>935.0809999999998</v>
      </c>
      <c r="X18" s="239">
        <f t="shared" si="6"/>
        <v>17714.252</v>
      </c>
      <c r="Y18" s="237">
        <f t="shared" si="7"/>
        <v>-0.16974586338728836</v>
      </c>
    </row>
    <row r="19" spans="1:25" ht="19.5" customHeight="1">
      <c r="A19" s="243" t="s">
        <v>333</v>
      </c>
      <c r="B19" s="240">
        <v>228.275</v>
      </c>
      <c r="C19" s="238">
        <v>412.75899999999996</v>
      </c>
      <c r="D19" s="239">
        <v>0</v>
      </c>
      <c r="E19" s="286">
        <v>0</v>
      </c>
      <c r="F19" s="239">
        <f t="shared" si="0"/>
        <v>641.034</v>
      </c>
      <c r="G19" s="241">
        <f t="shared" si="1"/>
        <v>0.013329446027038706</v>
      </c>
      <c r="H19" s="240">
        <v>558.635</v>
      </c>
      <c r="I19" s="238">
        <v>810.827</v>
      </c>
      <c r="J19" s="239"/>
      <c r="K19" s="238"/>
      <c r="L19" s="239">
        <f t="shared" si="2"/>
        <v>1369.462</v>
      </c>
      <c r="M19" s="242">
        <f t="shared" si="3"/>
        <v>-0.5319081507920629</v>
      </c>
      <c r="N19" s="240">
        <v>6175.211999999999</v>
      </c>
      <c r="O19" s="238">
        <v>7253.994000000001</v>
      </c>
      <c r="P19" s="239">
        <v>0.065</v>
      </c>
      <c r="Q19" s="238">
        <v>106.80399999999999</v>
      </c>
      <c r="R19" s="239">
        <f t="shared" si="4"/>
        <v>13536.074999999999</v>
      </c>
      <c r="S19" s="241">
        <f t="shared" si="5"/>
        <v>0.02628324642593179</v>
      </c>
      <c r="T19" s="244">
        <v>4599.7159999999985</v>
      </c>
      <c r="U19" s="238">
        <v>5913.349</v>
      </c>
      <c r="V19" s="239">
        <v>0</v>
      </c>
      <c r="W19" s="238">
        <v>265.5</v>
      </c>
      <c r="X19" s="239">
        <f t="shared" si="6"/>
        <v>10778.564999999999</v>
      </c>
      <c r="Y19" s="237">
        <f t="shared" si="7"/>
        <v>0.25583275695790686</v>
      </c>
    </row>
    <row r="20" spans="1:25" ht="19.5" customHeight="1">
      <c r="A20" s="243" t="s">
        <v>334</v>
      </c>
      <c r="B20" s="240">
        <v>272.594</v>
      </c>
      <c r="C20" s="238">
        <v>325.867</v>
      </c>
      <c r="D20" s="239">
        <v>0</v>
      </c>
      <c r="E20" s="286">
        <v>0</v>
      </c>
      <c r="F20" s="239">
        <f t="shared" si="0"/>
        <v>598.461</v>
      </c>
      <c r="G20" s="241">
        <f t="shared" si="1"/>
        <v>0.012444197341775336</v>
      </c>
      <c r="H20" s="240">
        <v>167.465</v>
      </c>
      <c r="I20" s="238">
        <v>521.884</v>
      </c>
      <c r="J20" s="239">
        <v>0</v>
      </c>
      <c r="K20" s="238">
        <v>0</v>
      </c>
      <c r="L20" s="239">
        <f t="shared" si="2"/>
        <v>689.349</v>
      </c>
      <c r="M20" s="242">
        <f t="shared" si="3"/>
        <v>-0.13184613309078574</v>
      </c>
      <c r="N20" s="240">
        <v>1962.1299999999997</v>
      </c>
      <c r="O20" s="238">
        <v>4047.6899999999996</v>
      </c>
      <c r="P20" s="239">
        <v>0</v>
      </c>
      <c r="Q20" s="238">
        <v>71.735</v>
      </c>
      <c r="R20" s="239">
        <f t="shared" si="4"/>
        <v>6081.554999999999</v>
      </c>
      <c r="S20" s="241">
        <f t="shared" si="5"/>
        <v>0.01180866748432301</v>
      </c>
      <c r="T20" s="244">
        <v>2440.6750000000006</v>
      </c>
      <c r="U20" s="238">
        <v>4611.9349999999995</v>
      </c>
      <c r="V20" s="239">
        <v>0</v>
      </c>
      <c r="W20" s="238">
        <v>277.057</v>
      </c>
      <c r="X20" s="239">
        <f t="shared" si="6"/>
        <v>7329.667</v>
      </c>
      <c r="Y20" s="237">
        <f t="shared" si="7"/>
        <v>-0.1702822242811305</v>
      </c>
    </row>
    <row r="21" spans="1:25" ht="19.5" customHeight="1">
      <c r="A21" s="243" t="s">
        <v>336</v>
      </c>
      <c r="B21" s="240">
        <v>66.106</v>
      </c>
      <c r="C21" s="238">
        <v>409.574</v>
      </c>
      <c r="D21" s="239">
        <v>0</v>
      </c>
      <c r="E21" s="286">
        <v>0</v>
      </c>
      <c r="F21" s="239">
        <f t="shared" si="0"/>
        <v>475.68</v>
      </c>
      <c r="G21" s="241">
        <f t="shared" si="1"/>
        <v>0.009891130402040722</v>
      </c>
      <c r="H21" s="240">
        <v>0</v>
      </c>
      <c r="I21" s="238">
        <v>295.023</v>
      </c>
      <c r="J21" s="239"/>
      <c r="K21" s="238"/>
      <c r="L21" s="239">
        <f t="shared" si="2"/>
        <v>295.023</v>
      </c>
      <c r="M21" s="242">
        <f t="shared" si="3"/>
        <v>0.6123488677153983</v>
      </c>
      <c r="N21" s="240">
        <v>127.924</v>
      </c>
      <c r="O21" s="238">
        <v>2231.497</v>
      </c>
      <c r="P21" s="239"/>
      <c r="Q21" s="238">
        <v>3.884</v>
      </c>
      <c r="R21" s="239">
        <f t="shared" si="4"/>
        <v>2363.305</v>
      </c>
      <c r="S21" s="241">
        <f t="shared" si="5"/>
        <v>0.004588872896658502</v>
      </c>
      <c r="T21" s="244">
        <v>39.292</v>
      </c>
      <c r="U21" s="238">
        <v>1956.745</v>
      </c>
      <c r="V21" s="239"/>
      <c r="W21" s="238">
        <v>0.023</v>
      </c>
      <c r="X21" s="239">
        <f t="shared" si="6"/>
        <v>1996.0599999999997</v>
      </c>
      <c r="Y21" s="237">
        <f t="shared" si="7"/>
        <v>0.18398495035219398</v>
      </c>
    </row>
    <row r="22" spans="1:25" ht="18.75" customHeight="1">
      <c r="A22" s="243" t="s">
        <v>337</v>
      </c>
      <c r="B22" s="240">
        <v>264.666</v>
      </c>
      <c r="C22" s="238">
        <v>0</v>
      </c>
      <c r="D22" s="239">
        <v>0</v>
      </c>
      <c r="E22" s="238">
        <v>0</v>
      </c>
      <c r="F22" s="239">
        <f t="shared" si="0"/>
        <v>264.666</v>
      </c>
      <c r="G22" s="241">
        <f t="shared" si="1"/>
        <v>0.005503376048996194</v>
      </c>
      <c r="H22" s="240">
        <v>181.324</v>
      </c>
      <c r="I22" s="238">
        <v>0</v>
      </c>
      <c r="J22" s="239"/>
      <c r="K22" s="238"/>
      <c r="L22" s="239">
        <f t="shared" si="2"/>
        <v>181.324</v>
      </c>
      <c r="M22" s="242">
        <f t="shared" si="3"/>
        <v>0.45963027508768817</v>
      </c>
      <c r="N22" s="240">
        <v>3091.049</v>
      </c>
      <c r="O22" s="238">
        <v>22.442</v>
      </c>
      <c r="P22" s="239"/>
      <c r="Q22" s="238">
        <v>14.214</v>
      </c>
      <c r="R22" s="239">
        <f t="shared" si="4"/>
        <v>3127.705</v>
      </c>
      <c r="S22" s="241">
        <f t="shared" si="5"/>
        <v>0.006073122471810993</v>
      </c>
      <c r="T22" s="244">
        <v>2531.485</v>
      </c>
      <c r="U22" s="238">
        <v>32.489</v>
      </c>
      <c r="V22" s="239"/>
      <c r="W22" s="238">
        <v>3.962</v>
      </c>
      <c r="X22" s="239">
        <f t="shared" si="6"/>
        <v>2567.936</v>
      </c>
      <c r="Y22" s="237">
        <f t="shared" si="7"/>
        <v>0.2179840151779482</v>
      </c>
    </row>
    <row r="23" spans="1:25" ht="19.5" customHeight="1" thickBot="1">
      <c r="A23" s="243" t="s">
        <v>55</v>
      </c>
      <c r="B23" s="240">
        <v>32.536</v>
      </c>
      <c r="C23" s="238">
        <v>2.75</v>
      </c>
      <c r="D23" s="239">
        <v>0</v>
      </c>
      <c r="E23" s="238">
        <v>0</v>
      </c>
      <c r="F23" s="239">
        <f t="shared" si="0"/>
        <v>35.286</v>
      </c>
      <c r="G23" s="241">
        <f t="shared" si="1"/>
        <v>0.0007337252509384647</v>
      </c>
      <c r="H23" s="240">
        <v>14.027000000000001</v>
      </c>
      <c r="I23" s="238">
        <v>4.888</v>
      </c>
      <c r="J23" s="239">
        <v>0</v>
      </c>
      <c r="K23" s="238"/>
      <c r="L23" s="239">
        <f t="shared" si="2"/>
        <v>18.915</v>
      </c>
      <c r="M23" s="242" t="s">
        <v>49</v>
      </c>
      <c r="N23" s="240">
        <v>248.866</v>
      </c>
      <c r="O23" s="238">
        <v>37.94900000000001</v>
      </c>
      <c r="P23" s="239">
        <v>1.1</v>
      </c>
      <c r="Q23" s="238">
        <v>35.592</v>
      </c>
      <c r="R23" s="239">
        <f t="shared" si="4"/>
        <v>323.50700000000006</v>
      </c>
      <c r="S23" s="241">
        <f t="shared" si="5"/>
        <v>0.0006281595072067729</v>
      </c>
      <c r="T23" s="244">
        <v>143.08899999999997</v>
      </c>
      <c r="U23" s="238">
        <v>57.870000000000005</v>
      </c>
      <c r="V23" s="239">
        <v>0</v>
      </c>
      <c r="W23" s="238">
        <v>0</v>
      </c>
      <c r="X23" s="239">
        <f t="shared" si="6"/>
        <v>200.95899999999997</v>
      </c>
      <c r="Y23" s="237">
        <f t="shared" si="7"/>
        <v>0.6098159326031682</v>
      </c>
    </row>
    <row r="24" spans="1:25" s="276" customFormat="1" ht="19.5" customHeight="1">
      <c r="A24" s="285" t="s">
        <v>58</v>
      </c>
      <c r="B24" s="282">
        <f>SUM(B25:B31)</f>
        <v>2192.385</v>
      </c>
      <c r="C24" s="281">
        <f>SUM(C25:C31)</f>
        <v>1711.374</v>
      </c>
      <c r="D24" s="280">
        <f>SUM(D25:D31)</f>
        <v>0.13</v>
      </c>
      <c r="E24" s="281">
        <f>SUM(E25:E31)</f>
        <v>0.06</v>
      </c>
      <c r="F24" s="280">
        <f t="shared" si="0"/>
        <v>3903.949</v>
      </c>
      <c r="G24" s="283">
        <f t="shared" si="1"/>
        <v>0.08117740632760778</v>
      </c>
      <c r="H24" s="282">
        <f>SUM(H25:H31)</f>
        <v>1974.6830000000002</v>
      </c>
      <c r="I24" s="281">
        <f>SUM(I25:I31)</f>
        <v>1832.492</v>
      </c>
      <c r="J24" s="280">
        <f>SUM(J25:J31)</f>
        <v>0</v>
      </c>
      <c r="K24" s="281">
        <f>SUM(K25:K31)</f>
        <v>4.907</v>
      </c>
      <c r="L24" s="280">
        <f t="shared" si="2"/>
        <v>3812.0820000000003</v>
      </c>
      <c r="M24" s="284">
        <f aca="true" t="shared" si="8" ref="M24:M44">IF(ISERROR(F24/L24-1),"         /0",(F24/L24-1))</f>
        <v>0.02409890448316676</v>
      </c>
      <c r="N24" s="282">
        <f>SUM(N25:N31)</f>
        <v>22350.317999999996</v>
      </c>
      <c r="O24" s="281">
        <f>SUM(O25:O31)</f>
        <v>16852.187</v>
      </c>
      <c r="P24" s="280">
        <f>SUM(P25:P31)</f>
        <v>1451.4560000000001</v>
      </c>
      <c r="Q24" s="281">
        <f>SUM(Q25:Q31)</f>
        <v>294.277</v>
      </c>
      <c r="R24" s="280">
        <f t="shared" si="4"/>
        <v>40948.238</v>
      </c>
      <c r="S24" s="283">
        <f t="shared" si="5"/>
        <v>0.07950994878956451</v>
      </c>
      <c r="T24" s="282">
        <f>SUM(T25:T31)</f>
        <v>29626.837999999992</v>
      </c>
      <c r="U24" s="281">
        <f>SUM(U25:U31)</f>
        <v>16178.333</v>
      </c>
      <c r="V24" s="280">
        <f>SUM(V25:V31)</f>
        <v>285.78400000000005</v>
      </c>
      <c r="W24" s="281">
        <f>SUM(W25:W31)</f>
        <v>211.502</v>
      </c>
      <c r="X24" s="280">
        <f t="shared" si="6"/>
        <v>46302.456999999995</v>
      </c>
      <c r="Y24" s="277">
        <f t="shared" si="7"/>
        <v>-0.1156357426129676</v>
      </c>
    </row>
    <row r="25" spans="1:25" ht="19.5" customHeight="1">
      <c r="A25" s="243" t="s">
        <v>338</v>
      </c>
      <c r="B25" s="240">
        <v>350.076</v>
      </c>
      <c r="C25" s="238">
        <v>948.192</v>
      </c>
      <c r="D25" s="239">
        <v>0</v>
      </c>
      <c r="E25" s="238">
        <v>0</v>
      </c>
      <c r="F25" s="239">
        <f t="shared" si="0"/>
        <v>1298.268</v>
      </c>
      <c r="G25" s="241">
        <f t="shared" si="1"/>
        <v>0.026995749421452664</v>
      </c>
      <c r="H25" s="240">
        <v>233.66000000000003</v>
      </c>
      <c r="I25" s="238">
        <v>881.031</v>
      </c>
      <c r="J25" s="239"/>
      <c r="K25" s="238">
        <v>0</v>
      </c>
      <c r="L25" s="239">
        <f t="shared" si="2"/>
        <v>1114.691</v>
      </c>
      <c r="M25" s="242">
        <f t="shared" si="8"/>
        <v>0.1646886895112636</v>
      </c>
      <c r="N25" s="240">
        <v>3253.0619999999994</v>
      </c>
      <c r="O25" s="238">
        <v>8755.740000000002</v>
      </c>
      <c r="P25" s="239">
        <v>0.045</v>
      </c>
      <c r="Q25" s="238">
        <v>0.3</v>
      </c>
      <c r="R25" s="239">
        <f t="shared" si="4"/>
        <v>12009.147</v>
      </c>
      <c r="S25" s="241">
        <f t="shared" si="5"/>
        <v>0.02331838217254555</v>
      </c>
      <c r="T25" s="240">
        <v>3730.9770000000003</v>
      </c>
      <c r="U25" s="238">
        <v>9017.108</v>
      </c>
      <c r="V25" s="239">
        <v>0</v>
      </c>
      <c r="W25" s="238">
        <v>0</v>
      </c>
      <c r="X25" s="222">
        <f t="shared" si="6"/>
        <v>12748.085000000001</v>
      </c>
      <c r="Y25" s="237">
        <f t="shared" si="7"/>
        <v>-0.057964627628384946</v>
      </c>
    </row>
    <row r="26" spans="1:25" ht="19.5" customHeight="1">
      <c r="A26" s="243" t="s">
        <v>356</v>
      </c>
      <c r="B26" s="240">
        <v>966.0120000000001</v>
      </c>
      <c r="C26" s="238">
        <v>0</v>
      </c>
      <c r="D26" s="239">
        <v>0</v>
      </c>
      <c r="E26" s="238">
        <v>0</v>
      </c>
      <c r="F26" s="239">
        <f t="shared" si="0"/>
        <v>966.0120000000001</v>
      </c>
      <c r="G26" s="241">
        <f t="shared" si="1"/>
        <v>0.02008692957857417</v>
      </c>
      <c r="H26" s="240">
        <v>1059.207</v>
      </c>
      <c r="I26" s="238">
        <v>246.761</v>
      </c>
      <c r="J26" s="239"/>
      <c r="K26" s="238"/>
      <c r="L26" s="239">
        <f t="shared" si="2"/>
        <v>1305.968</v>
      </c>
      <c r="M26" s="242">
        <f t="shared" si="8"/>
        <v>-0.2603095941095035</v>
      </c>
      <c r="N26" s="240">
        <v>10220.950999999997</v>
      </c>
      <c r="O26" s="238">
        <v>204.65699999999998</v>
      </c>
      <c r="P26" s="239"/>
      <c r="Q26" s="238"/>
      <c r="R26" s="239">
        <f t="shared" si="4"/>
        <v>10425.607999999997</v>
      </c>
      <c r="S26" s="241">
        <f t="shared" si="5"/>
        <v>0.020243595296580864</v>
      </c>
      <c r="T26" s="240">
        <v>17955.054999999997</v>
      </c>
      <c r="U26" s="238">
        <v>1022.8409999999999</v>
      </c>
      <c r="V26" s="239">
        <v>132.872</v>
      </c>
      <c r="W26" s="238"/>
      <c r="X26" s="222">
        <f t="shared" si="6"/>
        <v>19110.767999999996</v>
      </c>
      <c r="Y26" s="237">
        <f t="shared" si="7"/>
        <v>-0.4544642057294611</v>
      </c>
    </row>
    <row r="27" spans="1:25" ht="19.5" customHeight="1">
      <c r="A27" s="243" t="s">
        <v>357</v>
      </c>
      <c r="B27" s="240">
        <v>389.705</v>
      </c>
      <c r="C27" s="238">
        <v>243.828</v>
      </c>
      <c r="D27" s="239">
        <v>0</v>
      </c>
      <c r="E27" s="238">
        <v>0</v>
      </c>
      <c r="F27" s="239">
        <f t="shared" si="0"/>
        <v>633.533</v>
      </c>
      <c r="G27" s="241">
        <f t="shared" si="1"/>
        <v>0.013173472748478104</v>
      </c>
      <c r="H27" s="240">
        <v>206.792</v>
      </c>
      <c r="I27" s="238">
        <v>127.234</v>
      </c>
      <c r="J27" s="239"/>
      <c r="K27" s="238"/>
      <c r="L27" s="239">
        <f t="shared" si="2"/>
        <v>334.026</v>
      </c>
      <c r="M27" s="242">
        <f t="shared" si="8"/>
        <v>0.8966577452054629</v>
      </c>
      <c r="N27" s="240">
        <v>3433.073</v>
      </c>
      <c r="O27" s="238">
        <v>2420.2999999999997</v>
      </c>
      <c r="P27" s="239">
        <v>100.69</v>
      </c>
      <c r="Q27" s="238">
        <v>11.317</v>
      </c>
      <c r="R27" s="239">
        <f t="shared" si="4"/>
        <v>5965.379999999999</v>
      </c>
      <c r="S27" s="241">
        <f t="shared" si="5"/>
        <v>0.011583088344614297</v>
      </c>
      <c r="T27" s="240">
        <v>3115.2589999999996</v>
      </c>
      <c r="U27" s="238">
        <v>1551.3390000000002</v>
      </c>
      <c r="V27" s="239">
        <v>152.362</v>
      </c>
      <c r="W27" s="238">
        <v>12.477</v>
      </c>
      <c r="X27" s="222">
        <f t="shared" si="6"/>
        <v>4831.437</v>
      </c>
      <c r="Y27" s="237">
        <f t="shared" si="7"/>
        <v>0.23470098026736141</v>
      </c>
    </row>
    <row r="28" spans="1:25" ht="19.5" customHeight="1">
      <c r="A28" s="243" t="s">
        <v>339</v>
      </c>
      <c r="B28" s="240">
        <v>113.218</v>
      </c>
      <c r="C28" s="238">
        <v>287.757</v>
      </c>
      <c r="D28" s="239">
        <v>0</v>
      </c>
      <c r="E28" s="238">
        <v>0</v>
      </c>
      <c r="F28" s="239">
        <f t="shared" si="0"/>
        <v>400.975</v>
      </c>
      <c r="G28" s="241">
        <f t="shared" si="1"/>
        <v>0.008337739684153798</v>
      </c>
      <c r="H28" s="240">
        <v>136.485</v>
      </c>
      <c r="I28" s="238">
        <v>329.439</v>
      </c>
      <c r="J28" s="239"/>
      <c r="K28" s="238">
        <v>4.907</v>
      </c>
      <c r="L28" s="239">
        <f t="shared" si="2"/>
        <v>470.831</v>
      </c>
      <c r="M28" s="242">
        <f t="shared" si="8"/>
        <v>-0.14836746093608955</v>
      </c>
      <c r="N28" s="240">
        <v>1730.563</v>
      </c>
      <c r="O28" s="238">
        <v>3033.6000000000004</v>
      </c>
      <c r="P28" s="239">
        <v>1350.5910000000001</v>
      </c>
      <c r="Q28" s="238">
        <v>282.58</v>
      </c>
      <c r="R28" s="239">
        <f t="shared" si="4"/>
        <v>6397.334000000001</v>
      </c>
      <c r="S28" s="241">
        <f t="shared" si="5"/>
        <v>0.012421821391429343</v>
      </c>
      <c r="T28" s="240">
        <v>611.157</v>
      </c>
      <c r="U28" s="238">
        <v>2151.02</v>
      </c>
      <c r="V28" s="239"/>
      <c r="W28" s="238">
        <v>198.77</v>
      </c>
      <c r="X28" s="222">
        <f t="shared" si="6"/>
        <v>2960.947</v>
      </c>
      <c r="Y28" s="237">
        <f t="shared" si="7"/>
        <v>1.160570249990966</v>
      </c>
    </row>
    <row r="29" spans="1:25" ht="19.5" customHeight="1">
      <c r="A29" s="243" t="s">
        <v>341</v>
      </c>
      <c r="B29" s="240">
        <v>356.778</v>
      </c>
      <c r="C29" s="238">
        <v>0</v>
      </c>
      <c r="D29" s="239">
        <v>0</v>
      </c>
      <c r="E29" s="238">
        <v>0</v>
      </c>
      <c r="F29" s="239">
        <f t="shared" si="0"/>
        <v>356.778</v>
      </c>
      <c r="G29" s="241">
        <f t="shared" si="1"/>
        <v>0.007418722087494291</v>
      </c>
      <c r="H29" s="240">
        <v>306.672</v>
      </c>
      <c r="I29" s="238"/>
      <c r="J29" s="239"/>
      <c r="K29" s="238"/>
      <c r="L29" s="239">
        <f t="shared" si="2"/>
        <v>306.672</v>
      </c>
      <c r="M29" s="242">
        <f t="shared" si="8"/>
        <v>0.16338628893410556</v>
      </c>
      <c r="N29" s="240">
        <v>3453.515</v>
      </c>
      <c r="O29" s="238">
        <v>0</v>
      </c>
      <c r="P29" s="239"/>
      <c r="Q29" s="238"/>
      <c r="R29" s="239">
        <f t="shared" si="4"/>
        <v>3453.515</v>
      </c>
      <c r="S29" s="241">
        <f t="shared" si="5"/>
        <v>0.00670575375658393</v>
      </c>
      <c r="T29" s="240">
        <v>3752.395999999999</v>
      </c>
      <c r="U29" s="238">
        <v>0</v>
      </c>
      <c r="V29" s="239"/>
      <c r="W29" s="238"/>
      <c r="X29" s="222">
        <f t="shared" si="6"/>
        <v>3752.395999999999</v>
      </c>
      <c r="Y29" s="237">
        <f t="shared" si="7"/>
        <v>-0.07965070850731082</v>
      </c>
    </row>
    <row r="30" spans="1:25" ht="19.5" customHeight="1">
      <c r="A30" s="243" t="s">
        <v>340</v>
      </c>
      <c r="B30" s="240">
        <v>5.505999999999999</v>
      </c>
      <c r="C30" s="238">
        <v>231.597</v>
      </c>
      <c r="D30" s="239">
        <v>0</v>
      </c>
      <c r="E30" s="238">
        <v>0</v>
      </c>
      <c r="F30" s="239">
        <f t="shared" si="0"/>
        <v>237.103</v>
      </c>
      <c r="G30" s="241">
        <f t="shared" si="1"/>
        <v>0.004930240270171252</v>
      </c>
      <c r="H30" s="240">
        <v>23.619999999999997</v>
      </c>
      <c r="I30" s="238">
        <v>248.027</v>
      </c>
      <c r="J30" s="239"/>
      <c r="K30" s="238"/>
      <c r="L30" s="239">
        <f t="shared" si="2"/>
        <v>271.647</v>
      </c>
      <c r="M30" s="242">
        <f t="shared" si="8"/>
        <v>-0.1271650340331385</v>
      </c>
      <c r="N30" s="240">
        <v>154.50899999999993</v>
      </c>
      <c r="O30" s="238">
        <v>2437.8900000000003</v>
      </c>
      <c r="P30" s="239"/>
      <c r="Q30" s="238"/>
      <c r="R30" s="239">
        <f t="shared" si="4"/>
        <v>2592.3990000000003</v>
      </c>
      <c r="S30" s="241">
        <f t="shared" si="5"/>
        <v>0.005033708940836924</v>
      </c>
      <c r="T30" s="240">
        <v>365.146</v>
      </c>
      <c r="U30" s="238">
        <v>2436.025</v>
      </c>
      <c r="V30" s="239"/>
      <c r="W30" s="238">
        <v>0.21</v>
      </c>
      <c r="X30" s="222">
        <f t="shared" si="6"/>
        <v>2801.3810000000003</v>
      </c>
      <c r="Y30" s="237">
        <f t="shared" si="7"/>
        <v>-0.07459963496575439</v>
      </c>
    </row>
    <row r="31" spans="1:25" ht="19.5" customHeight="1" thickBot="1">
      <c r="A31" s="243" t="s">
        <v>55</v>
      </c>
      <c r="B31" s="240">
        <v>11.09</v>
      </c>
      <c r="C31" s="238">
        <v>0</v>
      </c>
      <c r="D31" s="239">
        <v>0.13</v>
      </c>
      <c r="E31" s="238">
        <v>0.06</v>
      </c>
      <c r="F31" s="239">
        <f t="shared" si="0"/>
        <v>11.280000000000001</v>
      </c>
      <c r="G31" s="241">
        <f t="shared" si="1"/>
        <v>0.00023455253728350855</v>
      </c>
      <c r="H31" s="240">
        <v>8.247</v>
      </c>
      <c r="I31" s="238"/>
      <c r="J31" s="239"/>
      <c r="K31" s="238"/>
      <c r="L31" s="239">
        <f t="shared" si="2"/>
        <v>8.247</v>
      </c>
      <c r="M31" s="242">
        <f t="shared" si="8"/>
        <v>0.3677700982175338</v>
      </c>
      <c r="N31" s="240">
        <v>104.64500000000001</v>
      </c>
      <c r="O31" s="238"/>
      <c r="P31" s="239">
        <v>0.13</v>
      </c>
      <c r="Q31" s="238">
        <v>0.08</v>
      </c>
      <c r="R31" s="239">
        <f t="shared" si="4"/>
        <v>104.855</v>
      </c>
      <c r="S31" s="241">
        <f t="shared" si="5"/>
        <v>0.00020359888697359303</v>
      </c>
      <c r="T31" s="240">
        <v>96.848</v>
      </c>
      <c r="U31" s="238">
        <v>0</v>
      </c>
      <c r="V31" s="239">
        <v>0.5499999999999999</v>
      </c>
      <c r="W31" s="238">
        <v>0.045000000000000005</v>
      </c>
      <c r="X31" s="222">
        <f t="shared" si="6"/>
        <v>97.443</v>
      </c>
      <c r="Y31" s="237">
        <f t="shared" si="7"/>
        <v>0.07606498157897446</v>
      </c>
    </row>
    <row r="32" spans="1:25" s="276" customFormat="1" ht="19.5" customHeight="1">
      <c r="A32" s="285" t="s">
        <v>57</v>
      </c>
      <c r="B32" s="282">
        <f>SUM(B33:B38)</f>
        <v>2127.629</v>
      </c>
      <c r="C32" s="281">
        <f>SUM(C33:C38)</f>
        <v>1613.147</v>
      </c>
      <c r="D32" s="280">
        <f>SUM(D33:D38)</f>
        <v>0.61</v>
      </c>
      <c r="E32" s="281">
        <f>SUM(E33:E38)</f>
        <v>408.32000000000005</v>
      </c>
      <c r="F32" s="280">
        <f t="shared" si="0"/>
        <v>4149.706</v>
      </c>
      <c r="G32" s="283">
        <f t="shared" si="1"/>
        <v>0.08628759497168431</v>
      </c>
      <c r="H32" s="282">
        <f>SUM(H33:H38)</f>
        <v>3119.839</v>
      </c>
      <c r="I32" s="281">
        <f>SUM(I33:I38)</f>
        <v>2425.8259999999996</v>
      </c>
      <c r="J32" s="280">
        <f>SUM(J33:J38)</f>
        <v>2.094</v>
      </c>
      <c r="K32" s="281">
        <f>SUM(K33:K38)</f>
        <v>1.359</v>
      </c>
      <c r="L32" s="280">
        <f t="shared" si="2"/>
        <v>5549.1179999999995</v>
      </c>
      <c r="M32" s="284">
        <f t="shared" si="8"/>
        <v>-0.2521863834937371</v>
      </c>
      <c r="N32" s="282">
        <f>SUM(N33:N38)</f>
        <v>25278.334000000003</v>
      </c>
      <c r="O32" s="281">
        <f>SUM(O33:O38)</f>
        <v>19840.187999999995</v>
      </c>
      <c r="P32" s="280">
        <f>SUM(P33:P38)</f>
        <v>942.539</v>
      </c>
      <c r="Q32" s="281">
        <f>SUM(Q33:Q38)</f>
        <v>3066.2760000000003</v>
      </c>
      <c r="R32" s="280">
        <f t="shared" si="4"/>
        <v>49127.33699999999</v>
      </c>
      <c r="S32" s="283">
        <f t="shared" si="5"/>
        <v>0.0953914561363465</v>
      </c>
      <c r="T32" s="282">
        <f>SUM(T33:T38)</f>
        <v>27680.83400000001</v>
      </c>
      <c r="U32" s="281">
        <f>SUM(U33:U38)</f>
        <v>19588.793999999987</v>
      </c>
      <c r="V32" s="280">
        <f>SUM(V33:V38)</f>
        <v>18.248</v>
      </c>
      <c r="W32" s="281">
        <f>SUM(W33:W38)</f>
        <v>698.8270000000001</v>
      </c>
      <c r="X32" s="280">
        <f t="shared" si="6"/>
        <v>47986.702999999994</v>
      </c>
      <c r="Y32" s="277">
        <f t="shared" si="7"/>
        <v>0.023769793061215294</v>
      </c>
    </row>
    <row r="33" spans="1:25" s="213" customFormat="1" ht="19.5" customHeight="1">
      <c r="A33" s="228" t="s">
        <v>342</v>
      </c>
      <c r="B33" s="226">
        <v>895.9369999999999</v>
      </c>
      <c r="C33" s="223">
        <v>825.6039999999998</v>
      </c>
      <c r="D33" s="222">
        <v>0.31</v>
      </c>
      <c r="E33" s="223">
        <v>407.754</v>
      </c>
      <c r="F33" s="222">
        <f t="shared" si="0"/>
        <v>2129.6049999999996</v>
      </c>
      <c r="G33" s="225">
        <f t="shared" si="1"/>
        <v>0.04428229221291188</v>
      </c>
      <c r="H33" s="226">
        <v>2134.9479999999994</v>
      </c>
      <c r="I33" s="223">
        <v>1832.6169999999997</v>
      </c>
      <c r="J33" s="222">
        <v>0.22</v>
      </c>
      <c r="K33" s="223">
        <v>0</v>
      </c>
      <c r="L33" s="222">
        <f t="shared" si="2"/>
        <v>3967.784999999999</v>
      </c>
      <c r="M33" s="227">
        <f t="shared" si="8"/>
        <v>-0.46327610997067625</v>
      </c>
      <c r="N33" s="226">
        <v>14145.017000000003</v>
      </c>
      <c r="O33" s="223">
        <v>11972.602999999996</v>
      </c>
      <c r="P33" s="222">
        <v>823.8159999999999</v>
      </c>
      <c r="Q33" s="223">
        <v>2699.5640000000008</v>
      </c>
      <c r="R33" s="222">
        <f t="shared" si="4"/>
        <v>29641</v>
      </c>
      <c r="S33" s="225">
        <f t="shared" si="5"/>
        <v>0.05755447626516876</v>
      </c>
      <c r="T33" s="224">
        <v>15133.393000000007</v>
      </c>
      <c r="U33" s="223">
        <v>13100.306999999992</v>
      </c>
      <c r="V33" s="222">
        <v>1.739</v>
      </c>
      <c r="W33" s="223">
        <v>634.2310000000001</v>
      </c>
      <c r="X33" s="222">
        <f t="shared" si="6"/>
        <v>28869.67</v>
      </c>
      <c r="Y33" s="221">
        <f t="shared" si="7"/>
        <v>0.02671765905187007</v>
      </c>
    </row>
    <row r="34" spans="1:25" s="213" customFormat="1" ht="19.5" customHeight="1">
      <c r="A34" s="228" t="s">
        <v>343</v>
      </c>
      <c r="B34" s="226">
        <v>936.0809999999999</v>
      </c>
      <c r="C34" s="223">
        <v>701.8820000000001</v>
      </c>
      <c r="D34" s="222">
        <v>0</v>
      </c>
      <c r="E34" s="223">
        <v>0</v>
      </c>
      <c r="F34" s="222">
        <f>SUM(B34:E34)</f>
        <v>1637.963</v>
      </c>
      <c r="G34" s="225">
        <f>F34/$F$9</f>
        <v>0.034059253335683284</v>
      </c>
      <c r="H34" s="226">
        <v>856.2560000000001</v>
      </c>
      <c r="I34" s="223">
        <v>522.872</v>
      </c>
      <c r="J34" s="222">
        <v>0</v>
      </c>
      <c r="K34" s="223">
        <v>0</v>
      </c>
      <c r="L34" s="222">
        <f>SUM(H34:K34)</f>
        <v>1379.1280000000002</v>
      </c>
      <c r="M34" s="227">
        <f>IF(ISERROR(F34/L34-1),"         /0",(F34/L34-1))</f>
        <v>0.18768018632063144</v>
      </c>
      <c r="N34" s="226">
        <v>8738.983999999997</v>
      </c>
      <c r="O34" s="223">
        <v>6866.302999999998</v>
      </c>
      <c r="P34" s="222">
        <v>40.16</v>
      </c>
      <c r="Q34" s="223">
        <v>0.16</v>
      </c>
      <c r="R34" s="222">
        <f>SUM(N34:Q34)</f>
        <v>15645.606999999995</v>
      </c>
      <c r="S34" s="225">
        <f>R34/$R$9</f>
        <v>0.030379363609043485</v>
      </c>
      <c r="T34" s="224">
        <v>10000.265000000005</v>
      </c>
      <c r="U34" s="223">
        <v>5794.968</v>
      </c>
      <c r="V34" s="222">
        <v>0.346</v>
      </c>
      <c r="W34" s="223">
        <v>0.125</v>
      </c>
      <c r="X34" s="222">
        <f>SUM(T34:W34)</f>
        <v>15795.704000000003</v>
      </c>
      <c r="Y34" s="221">
        <f>IF(ISERROR(R34/X34-1),"         /0",IF(R34/X34&gt;5,"  *  ",(R34/X34-1)))</f>
        <v>-0.009502393815432941</v>
      </c>
    </row>
    <row r="35" spans="1:25" s="213" customFormat="1" ht="19.5" customHeight="1">
      <c r="A35" s="228" t="s">
        <v>344</v>
      </c>
      <c r="B35" s="226">
        <v>118.27799999999999</v>
      </c>
      <c r="C35" s="223">
        <v>28.115</v>
      </c>
      <c r="D35" s="222">
        <v>0</v>
      </c>
      <c r="E35" s="223">
        <v>0</v>
      </c>
      <c r="F35" s="222">
        <f>SUM(B35:E35)</f>
        <v>146.393</v>
      </c>
      <c r="G35" s="225">
        <f>F35/$F$9</f>
        <v>0.003044046949516371</v>
      </c>
      <c r="H35" s="226">
        <v>59.785</v>
      </c>
      <c r="I35" s="223">
        <v>41.922</v>
      </c>
      <c r="J35" s="222">
        <v>1.573</v>
      </c>
      <c r="K35" s="223">
        <v>1.058</v>
      </c>
      <c r="L35" s="222">
        <f>SUM(H35:K35)</f>
        <v>104.338</v>
      </c>
      <c r="M35" s="227">
        <f>IF(ISERROR(F35/L35-1),"         /0",(F35/L35-1))</f>
        <v>0.4030650386244705</v>
      </c>
      <c r="N35" s="226">
        <v>1147.175</v>
      </c>
      <c r="O35" s="223">
        <v>380.9189999999999</v>
      </c>
      <c r="P35" s="222">
        <v>47.898999999999994</v>
      </c>
      <c r="Q35" s="223">
        <v>12.004000000000001</v>
      </c>
      <c r="R35" s="222">
        <f>SUM(N35:Q35)</f>
        <v>1587.9969999999996</v>
      </c>
      <c r="S35" s="225">
        <f>R35/$R$9</f>
        <v>0.0030834430567679622</v>
      </c>
      <c r="T35" s="224">
        <v>1757.7040000000002</v>
      </c>
      <c r="U35" s="223">
        <v>462.81700000000006</v>
      </c>
      <c r="V35" s="222">
        <v>9.305</v>
      </c>
      <c r="W35" s="223">
        <v>49.909</v>
      </c>
      <c r="X35" s="222">
        <f>SUM(T35:W35)</f>
        <v>2279.735</v>
      </c>
      <c r="Y35" s="221">
        <f>IF(ISERROR(R35/X35-1),"         /0",IF(R35/X35&gt;5,"  *  ",(R35/X35-1)))</f>
        <v>-0.30342912663094634</v>
      </c>
    </row>
    <row r="36" spans="1:25" s="213" customFormat="1" ht="19.5" customHeight="1">
      <c r="A36" s="228" t="s">
        <v>347</v>
      </c>
      <c r="B36" s="226">
        <v>90.054</v>
      </c>
      <c r="C36" s="223">
        <v>47.899</v>
      </c>
      <c r="D36" s="222">
        <v>0</v>
      </c>
      <c r="E36" s="223">
        <v>0.266</v>
      </c>
      <c r="F36" s="222">
        <f>SUM(B36:E36)</f>
        <v>138.219</v>
      </c>
      <c r="G36" s="225">
        <f>F36/$F$9</f>
        <v>0.0028740795346444384</v>
      </c>
      <c r="H36" s="226">
        <v>41.46</v>
      </c>
      <c r="I36" s="223">
        <v>27.061999999999998</v>
      </c>
      <c r="J36" s="222">
        <v>0</v>
      </c>
      <c r="K36" s="223"/>
      <c r="L36" s="222">
        <f>SUM(H36:K36)</f>
        <v>68.52199999999999</v>
      </c>
      <c r="M36" s="227">
        <f>IF(ISERROR(F36/L36-1),"         /0",(F36/L36-1))</f>
        <v>1.0171477773561777</v>
      </c>
      <c r="N36" s="226">
        <v>768.1870000000001</v>
      </c>
      <c r="O36" s="223">
        <v>507.055</v>
      </c>
      <c r="P36" s="222">
        <v>0.426</v>
      </c>
      <c r="Q36" s="223">
        <v>0.901</v>
      </c>
      <c r="R36" s="222">
        <f>SUM(N36:Q36)</f>
        <v>1276.5690000000002</v>
      </c>
      <c r="S36" s="225">
        <f>R36/$R$9</f>
        <v>0.0024787375665918905</v>
      </c>
      <c r="T36" s="224">
        <v>505.768</v>
      </c>
      <c r="U36" s="223">
        <v>207.78</v>
      </c>
      <c r="V36" s="222">
        <v>0.034</v>
      </c>
      <c r="W36" s="223">
        <v>0.09</v>
      </c>
      <c r="X36" s="222">
        <f>SUM(T36:W36)</f>
        <v>713.672</v>
      </c>
      <c r="Y36" s="221">
        <f>IF(ISERROR(R36/X36-1),"         /0",IF(R36/X36&gt;5,"  *  ",(R36/X36-1)))</f>
        <v>0.7887334798058494</v>
      </c>
    </row>
    <row r="37" spans="1:25" s="213" customFormat="1" ht="19.5" customHeight="1">
      <c r="A37" s="228" t="s">
        <v>345</v>
      </c>
      <c r="B37" s="226">
        <v>44.510000000000005</v>
      </c>
      <c r="C37" s="223">
        <v>4.685</v>
      </c>
      <c r="D37" s="222">
        <v>0</v>
      </c>
      <c r="E37" s="223">
        <v>0</v>
      </c>
      <c r="F37" s="222">
        <f>SUM(B37:E37)</f>
        <v>49.19500000000001</v>
      </c>
      <c r="G37" s="225">
        <f>F37/$F$9</f>
        <v>0.001022944332594167</v>
      </c>
      <c r="H37" s="226">
        <v>26.454</v>
      </c>
      <c r="I37" s="223">
        <v>1.353</v>
      </c>
      <c r="J37" s="222"/>
      <c r="K37" s="223">
        <v>0</v>
      </c>
      <c r="L37" s="222">
        <f>SUM(H37:K37)</f>
        <v>27.807000000000002</v>
      </c>
      <c r="M37" s="227">
        <f>IF(ISERROR(F37/L37-1),"         /0",(F37/L37-1))</f>
        <v>0.7691588448951705</v>
      </c>
      <c r="N37" s="226">
        <v>417.089</v>
      </c>
      <c r="O37" s="223">
        <v>40.35</v>
      </c>
      <c r="P37" s="222">
        <v>0</v>
      </c>
      <c r="Q37" s="223">
        <v>0.11800000000000001</v>
      </c>
      <c r="R37" s="222">
        <f>SUM(N37:Q37)</f>
        <v>457.557</v>
      </c>
      <c r="S37" s="225">
        <f>R37/$R$9</f>
        <v>0.0008884468640215183</v>
      </c>
      <c r="T37" s="224">
        <v>256.61899999999997</v>
      </c>
      <c r="U37" s="223">
        <v>12.984000000000002</v>
      </c>
      <c r="V37" s="222">
        <v>2.209</v>
      </c>
      <c r="W37" s="223">
        <v>2.77</v>
      </c>
      <c r="X37" s="222">
        <f t="shared" si="6"/>
        <v>274.58199999999994</v>
      </c>
      <c r="Y37" s="221">
        <f>IF(ISERROR(R37/X37-1),"         /0",IF(R37/X37&gt;5,"  *  ",(R37/X37-1)))</f>
        <v>0.6663765286872414</v>
      </c>
    </row>
    <row r="38" spans="1:25" s="213" customFormat="1" ht="19.5" customHeight="1" thickBot="1">
      <c r="A38" s="228" t="s">
        <v>55</v>
      </c>
      <c r="B38" s="226">
        <v>42.769</v>
      </c>
      <c r="C38" s="223">
        <v>4.962</v>
      </c>
      <c r="D38" s="222">
        <v>0.3</v>
      </c>
      <c r="E38" s="223">
        <v>0.3</v>
      </c>
      <c r="F38" s="222">
        <f>SUM(B38:E38)</f>
        <v>48.33099999999999</v>
      </c>
      <c r="G38" s="225">
        <f>F38/$F$9</f>
        <v>0.0010049786063341531</v>
      </c>
      <c r="H38" s="226">
        <v>0.9359999999999999</v>
      </c>
      <c r="I38" s="223">
        <v>0</v>
      </c>
      <c r="J38" s="222">
        <v>0.30100000000000005</v>
      </c>
      <c r="K38" s="223">
        <v>0.30100000000000005</v>
      </c>
      <c r="L38" s="222">
        <f>SUM(H38:K38)</f>
        <v>1.5380000000000003</v>
      </c>
      <c r="M38" s="227">
        <f>IF(ISERROR(F38/L38-1),"         /0",(F38/L38-1))</f>
        <v>30.42457737321195</v>
      </c>
      <c r="N38" s="226">
        <v>61.882000000000005</v>
      </c>
      <c r="O38" s="223">
        <v>72.958</v>
      </c>
      <c r="P38" s="222">
        <v>30.238</v>
      </c>
      <c r="Q38" s="223">
        <v>353.529</v>
      </c>
      <c r="R38" s="222">
        <f>SUM(N38:Q38)</f>
        <v>518.607</v>
      </c>
      <c r="S38" s="225">
        <f>R38/$R$9</f>
        <v>0.0010069887747528887</v>
      </c>
      <c r="T38" s="224">
        <v>27.084999999999997</v>
      </c>
      <c r="U38" s="223">
        <v>9.938</v>
      </c>
      <c r="V38" s="222">
        <v>4.615000000000001</v>
      </c>
      <c r="W38" s="223">
        <v>11.702</v>
      </c>
      <c r="X38" s="222">
        <f t="shared" si="6"/>
        <v>53.339999999999996</v>
      </c>
      <c r="Y38" s="221" t="str">
        <f>IF(ISERROR(R38/X38-1),"         /0",IF(R38/X38&gt;5,"  *  ",(R38/X38-1)))</f>
        <v>  *  </v>
      </c>
    </row>
    <row r="39" spans="1:25" s="276" customFormat="1" ht="19.5" customHeight="1">
      <c r="A39" s="285" t="s">
        <v>56</v>
      </c>
      <c r="B39" s="282">
        <f>SUM(B40:B43)</f>
        <v>398.91099999999994</v>
      </c>
      <c r="C39" s="281">
        <f>SUM(C40:C43)</f>
        <v>187.73700000000002</v>
      </c>
      <c r="D39" s="280">
        <f>SUM(D40:D43)</f>
        <v>0</v>
      </c>
      <c r="E39" s="281">
        <f>SUM(E40:E43)</f>
        <v>23.851</v>
      </c>
      <c r="F39" s="280">
        <f t="shared" si="0"/>
        <v>610.4989999999999</v>
      </c>
      <c r="G39" s="283">
        <f t="shared" si="1"/>
        <v>0.01269451147686566</v>
      </c>
      <c r="H39" s="282">
        <f>SUM(H40:H43)</f>
        <v>407.09400000000005</v>
      </c>
      <c r="I39" s="281">
        <f>SUM(I40:I43)</f>
        <v>241.238</v>
      </c>
      <c r="J39" s="280">
        <f>SUM(J40:J43)</f>
        <v>38.264</v>
      </c>
      <c r="K39" s="281">
        <f>SUM(K40:K43)</f>
        <v>0</v>
      </c>
      <c r="L39" s="280">
        <f t="shared" si="2"/>
        <v>686.5960000000001</v>
      </c>
      <c r="M39" s="284">
        <f t="shared" si="8"/>
        <v>-0.11083227982685628</v>
      </c>
      <c r="N39" s="282">
        <f>SUM(N40:N43)</f>
        <v>6199.750000000002</v>
      </c>
      <c r="O39" s="281">
        <f>SUM(O40:O43)</f>
        <v>2117.229</v>
      </c>
      <c r="P39" s="280">
        <f>SUM(P40:P43)</f>
        <v>0.43000000000000005</v>
      </c>
      <c r="Q39" s="281">
        <f>SUM(Q40:Q43)</f>
        <v>44.251999999999995</v>
      </c>
      <c r="R39" s="280">
        <f t="shared" si="4"/>
        <v>8361.661000000002</v>
      </c>
      <c r="S39" s="283">
        <f t="shared" si="5"/>
        <v>0.0162359913485337</v>
      </c>
      <c r="T39" s="282">
        <f>SUM(T40:T43)</f>
        <v>5105.711000000001</v>
      </c>
      <c r="U39" s="281">
        <f>SUM(U40:U43)</f>
        <v>2344.859</v>
      </c>
      <c r="V39" s="280">
        <f>SUM(V40:V43)</f>
        <v>317.72999999999996</v>
      </c>
      <c r="W39" s="281">
        <f>SUM(W40:W43)</f>
        <v>29.470000000000002</v>
      </c>
      <c r="X39" s="280">
        <f t="shared" si="6"/>
        <v>7797.770000000001</v>
      </c>
      <c r="Y39" s="277">
        <f t="shared" si="7"/>
        <v>0.07231439244809734</v>
      </c>
    </row>
    <row r="40" spans="1:25" ht="19.5" customHeight="1">
      <c r="A40" s="228" t="s">
        <v>350</v>
      </c>
      <c r="B40" s="226">
        <v>262.728</v>
      </c>
      <c r="C40" s="223">
        <v>81.32900000000001</v>
      </c>
      <c r="D40" s="222">
        <v>0</v>
      </c>
      <c r="E40" s="223">
        <v>0</v>
      </c>
      <c r="F40" s="222">
        <f t="shared" si="0"/>
        <v>344.057</v>
      </c>
      <c r="G40" s="225">
        <f t="shared" si="1"/>
        <v>0.007154205879446108</v>
      </c>
      <c r="H40" s="226">
        <v>343.51500000000004</v>
      </c>
      <c r="I40" s="223">
        <v>84.03599999999999</v>
      </c>
      <c r="J40" s="222">
        <v>0</v>
      </c>
      <c r="K40" s="223">
        <v>0</v>
      </c>
      <c r="L40" s="222">
        <f t="shared" si="2"/>
        <v>427.55100000000004</v>
      </c>
      <c r="M40" s="227">
        <f t="shared" si="8"/>
        <v>-0.1952843052641674</v>
      </c>
      <c r="N40" s="226">
        <v>4948.599000000002</v>
      </c>
      <c r="O40" s="223">
        <v>789.3779999999999</v>
      </c>
      <c r="P40" s="222">
        <v>0.35500000000000004</v>
      </c>
      <c r="Q40" s="223">
        <v>6.762</v>
      </c>
      <c r="R40" s="222">
        <f t="shared" si="4"/>
        <v>5745.094000000001</v>
      </c>
      <c r="S40" s="225">
        <f t="shared" si="5"/>
        <v>0.01115535495645098</v>
      </c>
      <c r="T40" s="224">
        <v>4063.4650000000006</v>
      </c>
      <c r="U40" s="223">
        <v>966.659</v>
      </c>
      <c r="V40" s="222">
        <v>0.491</v>
      </c>
      <c r="W40" s="223">
        <v>0.06</v>
      </c>
      <c r="X40" s="222">
        <f t="shared" si="6"/>
        <v>5030.675000000001</v>
      </c>
      <c r="Y40" s="221">
        <f t="shared" si="7"/>
        <v>0.1420125529874221</v>
      </c>
    </row>
    <row r="41" spans="1:25" ht="19.5" customHeight="1">
      <c r="A41" s="228" t="s">
        <v>358</v>
      </c>
      <c r="B41" s="226">
        <v>112.366</v>
      </c>
      <c r="C41" s="223">
        <v>25.418</v>
      </c>
      <c r="D41" s="222">
        <v>0</v>
      </c>
      <c r="E41" s="223">
        <v>0</v>
      </c>
      <c r="F41" s="222">
        <f>SUM(B41:E41)</f>
        <v>137.784</v>
      </c>
      <c r="G41" s="225">
        <f>F41/$F$9</f>
        <v>0.002865034290520473</v>
      </c>
      <c r="H41" s="226">
        <v>56.019</v>
      </c>
      <c r="I41" s="223">
        <v>127.87</v>
      </c>
      <c r="J41" s="222"/>
      <c r="K41" s="223"/>
      <c r="L41" s="222">
        <f>SUM(H41:K41)</f>
        <v>183.889</v>
      </c>
      <c r="M41" s="227">
        <f>IF(ISERROR(F41/L41-1),"         /0",(F41/L41-1))</f>
        <v>-0.25072190288706786</v>
      </c>
      <c r="N41" s="226">
        <v>1027.2900000000002</v>
      </c>
      <c r="O41" s="223">
        <v>608.567</v>
      </c>
      <c r="P41" s="222">
        <v>0.075</v>
      </c>
      <c r="Q41" s="223"/>
      <c r="R41" s="222">
        <f>SUM(N41:Q41)</f>
        <v>1635.9320000000002</v>
      </c>
      <c r="S41" s="225">
        <f>R41/$R$9</f>
        <v>0.003176519330165314</v>
      </c>
      <c r="T41" s="224">
        <v>884.1590000000001</v>
      </c>
      <c r="U41" s="223">
        <v>1017.258</v>
      </c>
      <c r="V41" s="222">
        <v>0</v>
      </c>
      <c r="W41" s="223">
        <v>10.531</v>
      </c>
      <c r="X41" s="222">
        <f>SUM(T41:W41)</f>
        <v>1911.948</v>
      </c>
      <c r="Y41" s="221">
        <f>IF(ISERROR(R41/X41-1),"         /0",IF(R41/X41&gt;5,"  *  ",(R41/X41-1)))</f>
        <v>-0.14436375884699781</v>
      </c>
    </row>
    <row r="42" spans="1:25" ht="19.5" customHeight="1">
      <c r="A42" s="228" t="s">
        <v>351</v>
      </c>
      <c r="B42" s="226">
        <v>19.250999999999998</v>
      </c>
      <c r="C42" s="223">
        <v>80.99000000000001</v>
      </c>
      <c r="D42" s="222">
        <v>0</v>
      </c>
      <c r="E42" s="223">
        <v>0</v>
      </c>
      <c r="F42" s="222">
        <f>SUM(B42:E42)</f>
        <v>100.24100000000001</v>
      </c>
      <c r="G42" s="225">
        <f>F42/$F$9</f>
        <v>0.0020843777384606543</v>
      </c>
      <c r="H42" s="226">
        <v>5.985</v>
      </c>
      <c r="I42" s="223">
        <v>29.332</v>
      </c>
      <c r="J42" s="222">
        <v>38.264</v>
      </c>
      <c r="K42" s="223">
        <v>0</v>
      </c>
      <c r="L42" s="222">
        <f>SUM(H42:K42)</f>
        <v>73.581</v>
      </c>
      <c r="M42" s="227">
        <f>IF(ISERROR(F42/L42-1),"         /0",(F42/L42-1))</f>
        <v>0.36232179502860795</v>
      </c>
      <c r="N42" s="226">
        <v>206.405</v>
      </c>
      <c r="O42" s="223">
        <v>718.523</v>
      </c>
      <c r="P42" s="222">
        <v>0</v>
      </c>
      <c r="Q42" s="223">
        <v>0</v>
      </c>
      <c r="R42" s="222">
        <f>SUM(N42:Q42)</f>
        <v>924.928</v>
      </c>
      <c r="S42" s="225">
        <f>R42/$R$9</f>
        <v>0.0017959497528082728</v>
      </c>
      <c r="T42" s="224">
        <v>140.83999999999997</v>
      </c>
      <c r="U42" s="223">
        <v>360.94200000000006</v>
      </c>
      <c r="V42" s="222">
        <v>317.239</v>
      </c>
      <c r="W42" s="223">
        <v>18.879</v>
      </c>
      <c r="X42" s="222">
        <f>SUM(T42:W42)</f>
        <v>837.9</v>
      </c>
      <c r="Y42" s="221">
        <f>IF(ISERROR(R42/X42-1),"         /0",IF(R42/X42&gt;5,"  *  ",(R42/X42-1)))</f>
        <v>0.10386442296216725</v>
      </c>
    </row>
    <row r="43" spans="1:25" ht="19.5" customHeight="1" thickBot="1">
      <c r="A43" s="228" t="s">
        <v>55</v>
      </c>
      <c r="B43" s="226">
        <v>4.566</v>
      </c>
      <c r="C43" s="223">
        <v>0</v>
      </c>
      <c r="D43" s="222">
        <v>0</v>
      </c>
      <c r="E43" s="223">
        <v>23.851</v>
      </c>
      <c r="F43" s="222">
        <f>SUM(B43:E43)</f>
        <v>28.416999999999998</v>
      </c>
      <c r="G43" s="225">
        <f>F43/$F$9</f>
        <v>0.0005908935684384274</v>
      </c>
      <c r="H43" s="226">
        <v>1.575</v>
      </c>
      <c r="I43" s="223">
        <v>0</v>
      </c>
      <c r="J43" s="222"/>
      <c r="K43" s="223"/>
      <c r="L43" s="222">
        <f>SUM(H43:K43)</f>
        <v>1.575</v>
      </c>
      <c r="M43" s="227">
        <f>IF(ISERROR(F43/L43-1),"         /0",(F43/L43-1))</f>
        <v>17.042539682539683</v>
      </c>
      <c r="N43" s="226">
        <v>17.456</v>
      </c>
      <c r="O43" s="223">
        <v>0.761</v>
      </c>
      <c r="P43" s="222"/>
      <c r="Q43" s="223">
        <v>37.489999999999995</v>
      </c>
      <c r="R43" s="222">
        <f>SUM(N43:Q43)</f>
        <v>55.706999999999994</v>
      </c>
      <c r="S43" s="225">
        <f>R43/$R$9</f>
        <v>0.00010816730910913112</v>
      </c>
      <c r="T43" s="226">
        <v>17.247</v>
      </c>
      <c r="U43" s="223">
        <v>0</v>
      </c>
      <c r="V43" s="222"/>
      <c r="W43" s="223"/>
      <c r="X43" s="222">
        <f>SUM(T43:W43)</f>
        <v>17.247</v>
      </c>
      <c r="Y43" s="221">
        <f>IF(ISERROR(R43/X43-1),"         /0",IF(R43/X43&gt;5,"  *  ",(R43/X43-1)))</f>
        <v>2.2299530353104884</v>
      </c>
    </row>
    <row r="44" spans="1:25" s="213" customFormat="1" ht="19.5" customHeight="1" thickBot="1">
      <c r="A44" s="272" t="s">
        <v>55</v>
      </c>
      <c r="B44" s="269">
        <v>76.728</v>
      </c>
      <c r="C44" s="268">
        <v>37.532</v>
      </c>
      <c r="D44" s="267">
        <v>0</v>
      </c>
      <c r="E44" s="268">
        <v>0</v>
      </c>
      <c r="F44" s="267">
        <f t="shared" si="0"/>
        <v>114.25999999999999</v>
      </c>
      <c r="G44" s="270">
        <f t="shared" si="1"/>
        <v>0.0023758841232281633</v>
      </c>
      <c r="H44" s="269">
        <v>69.958</v>
      </c>
      <c r="I44" s="268">
        <v>0</v>
      </c>
      <c r="J44" s="267">
        <v>0</v>
      </c>
      <c r="K44" s="268">
        <v>0</v>
      </c>
      <c r="L44" s="267">
        <f t="shared" si="2"/>
        <v>69.958</v>
      </c>
      <c r="M44" s="271">
        <f t="shared" si="8"/>
        <v>0.6332656736899283</v>
      </c>
      <c r="N44" s="269">
        <v>858.5819999999998</v>
      </c>
      <c r="O44" s="268">
        <v>64.19</v>
      </c>
      <c r="P44" s="267">
        <v>0.15</v>
      </c>
      <c r="Q44" s="268">
        <v>0</v>
      </c>
      <c r="R44" s="267">
        <f t="shared" si="4"/>
        <v>922.9219999999997</v>
      </c>
      <c r="S44" s="270">
        <f t="shared" si="5"/>
        <v>0.0017920546656186385</v>
      </c>
      <c r="T44" s="269">
        <v>811.2380000000004</v>
      </c>
      <c r="U44" s="268">
        <v>0.972</v>
      </c>
      <c r="V44" s="267">
        <v>2.597</v>
      </c>
      <c r="W44" s="268">
        <v>4.668999999999999</v>
      </c>
      <c r="X44" s="267">
        <f>SUM(T44:W44)</f>
        <v>819.4760000000003</v>
      </c>
      <c r="Y44" s="264">
        <f t="shared" si="7"/>
        <v>0.12623432534936874</v>
      </c>
    </row>
    <row r="45" ht="15" thickTop="1">
      <c r="A45" s="120" t="s">
        <v>42</v>
      </c>
    </row>
    <row r="46" ht="15">
      <c r="A46" s="120" t="s">
        <v>54</v>
      </c>
    </row>
    <row r="47" ht="15">
      <c r="A47" s="12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91" operator="lessThan" stopIfTrue="1">
      <formula>0</formula>
    </cfRule>
  </conditionalFormatting>
  <conditionalFormatting sqref="Y10:Y44 M10:M44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1">
      <selection activeCell="T69" sqref="T69:W69"/>
    </sheetView>
  </sheetViews>
  <sheetFormatPr defaultColWidth="8.00390625" defaultRowHeight="15"/>
  <cols>
    <col min="1" max="1" width="24.421875" style="121" customWidth="1"/>
    <col min="2" max="2" width="9.140625" style="121" bestFit="1" customWidth="1"/>
    <col min="3" max="3" width="9.7109375" style="121" bestFit="1" customWidth="1"/>
    <col min="4" max="4" width="8.00390625" style="121" bestFit="1" customWidth="1"/>
    <col min="5" max="5" width="9.7109375" style="121" bestFit="1" customWidth="1"/>
    <col min="6" max="6" width="9.140625" style="121" bestFit="1" customWidth="1"/>
    <col min="7" max="7" width="9.421875" style="121" customWidth="1"/>
    <col min="8" max="8" width="9.28125" style="121" bestFit="1" customWidth="1"/>
    <col min="9" max="9" width="9.7109375" style="121" bestFit="1" customWidth="1"/>
    <col min="10" max="10" width="8.140625" style="121" customWidth="1"/>
    <col min="11" max="11" width="9.00390625" style="121" customWidth="1"/>
    <col min="12" max="12" width="9.140625" style="121" customWidth="1"/>
    <col min="13" max="13" width="10.28125" style="121" bestFit="1" customWidth="1"/>
    <col min="14" max="14" width="9.28125" style="121" bestFit="1" customWidth="1"/>
    <col min="15" max="15" width="10.140625" style="121" customWidth="1"/>
    <col min="16" max="16" width="8.421875" style="121" bestFit="1" customWidth="1"/>
    <col min="17" max="17" width="9.140625" style="121" customWidth="1"/>
    <col min="18" max="19" width="9.8515625" style="121" bestFit="1" customWidth="1"/>
    <col min="20" max="20" width="10.421875" style="121" customWidth="1"/>
    <col min="21" max="21" width="10.28125" style="121" customWidth="1"/>
    <col min="22" max="22" width="8.8515625" style="121" customWidth="1"/>
    <col min="23" max="23" width="10.28125" style="121" customWidth="1"/>
    <col min="24" max="24" width="9.8515625" style="121" bestFit="1" customWidth="1"/>
    <col min="25" max="25" width="8.710937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619" t="s">
        <v>72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63" customFormat="1" ht="15.75" customHeight="1" thickBot="1" thickTop="1">
      <c r="A5" s="582" t="s">
        <v>67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487" customFormat="1" ht="26.25" customHeight="1" thickBot="1">
      <c r="A6" s="583"/>
      <c r="B6" s="625" t="s">
        <v>152</v>
      </c>
      <c r="C6" s="626"/>
      <c r="D6" s="626"/>
      <c r="E6" s="626"/>
      <c r="F6" s="626"/>
      <c r="G6" s="622" t="s">
        <v>34</v>
      </c>
      <c r="H6" s="625" t="s">
        <v>152</v>
      </c>
      <c r="I6" s="626"/>
      <c r="J6" s="626"/>
      <c r="K6" s="626"/>
      <c r="L6" s="626"/>
      <c r="M6" s="633" t="s">
        <v>33</v>
      </c>
      <c r="N6" s="625" t="s">
        <v>153</v>
      </c>
      <c r="O6" s="626"/>
      <c r="P6" s="626"/>
      <c r="Q6" s="626"/>
      <c r="R6" s="626"/>
      <c r="S6" s="622" t="s">
        <v>34</v>
      </c>
      <c r="T6" s="625" t="s">
        <v>154</v>
      </c>
      <c r="U6" s="626"/>
      <c r="V6" s="626"/>
      <c r="W6" s="626"/>
      <c r="X6" s="626"/>
      <c r="Y6" s="627" t="s">
        <v>33</v>
      </c>
    </row>
    <row r="7" spans="1:25" s="161" customFormat="1" ht="26.25" customHeight="1">
      <c r="A7" s="584"/>
      <c r="B7" s="556" t="s">
        <v>22</v>
      </c>
      <c r="C7" s="552"/>
      <c r="D7" s="551" t="s">
        <v>21</v>
      </c>
      <c r="E7" s="552"/>
      <c r="F7" s="647" t="s">
        <v>17</v>
      </c>
      <c r="G7" s="623"/>
      <c r="H7" s="556" t="s">
        <v>22</v>
      </c>
      <c r="I7" s="552"/>
      <c r="J7" s="551" t="s">
        <v>21</v>
      </c>
      <c r="K7" s="552"/>
      <c r="L7" s="647" t="s">
        <v>17</v>
      </c>
      <c r="M7" s="634"/>
      <c r="N7" s="556" t="s">
        <v>22</v>
      </c>
      <c r="O7" s="552"/>
      <c r="P7" s="551" t="s">
        <v>21</v>
      </c>
      <c r="Q7" s="552"/>
      <c r="R7" s="647" t="s">
        <v>17</v>
      </c>
      <c r="S7" s="623"/>
      <c r="T7" s="556" t="s">
        <v>22</v>
      </c>
      <c r="U7" s="552"/>
      <c r="V7" s="551" t="s">
        <v>21</v>
      </c>
      <c r="W7" s="552"/>
      <c r="X7" s="647" t="s">
        <v>17</v>
      </c>
      <c r="Y7" s="628"/>
    </row>
    <row r="8" spans="1:25" s="259" customFormat="1" ht="27.75" thickBot="1">
      <c r="A8" s="585"/>
      <c r="B8" s="262" t="s">
        <v>31</v>
      </c>
      <c r="C8" s="260" t="s">
        <v>30</v>
      </c>
      <c r="D8" s="261" t="s">
        <v>31</v>
      </c>
      <c r="E8" s="260" t="s">
        <v>30</v>
      </c>
      <c r="F8" s="618"/>
      <c r="G8" s="624"/>
      <c r="H8" s="262" t="s">
        <v>31</v>
      </c>
      <c r="I8" s="260" t="s">
        <v>30</v>
      </c>
      <c r="J8" s="261" t="s">
        <v>31</v>
      </c>
      <c r="K8" s="260" t="s">
        <v>30</v>
      </c>
      <c r="L8" s="618"/>
      <c r="M8" s="635"/>
      <c r="N8" s="262" t="s">
        <v>31</v>
      </c>
      <c r="O8" s="260" t="s">
        <v>30</v>
      </c>
      <c r="P8" s="261" t="s">
        <v>31</v>
      </c>
      <c r="Q8" s="260" t="s">
        <v>30</v>
      </c>
      <c r="R8" s="618"/>
      <c r="S8" s="624"/>
      <c r="T8" s="262" t="s">
        <v>31</v>
      </c>
      <c r="U8" s="260" t="s">
        <v>30</v>
      </c>
      <c r="V8" s="261" t="s">
        <v>31</v>
      </c>
      <c r="W8" s="260" t="s">
        <v>30</v>
      </c>
      <c r="X8" s="618"/>
      <c r="Y8" s="629"/>
    </row>
    <row r="9" spans="1:25" s="150" customFormat="1" ht="18" customHeight="1" thickBot="1" thickTop="1">
      <c r="A9" s="322" t="s">
        <v>24</v>
      </c>
      <c r="B9" s="321">
        <f>B10+B27+B43+B51+B63+B69</f>
        <v>26991.867999999995</v>
      </c>
      <c r="C9" s="320">
        <f>C10+C27+C43+C51+C63+C69</f>
        <v>17825.604</v>
      </c>
      <c r="D9" s="318">
        <f>D10+D27+D43+D51+D63+D69</f>
        <v>1308.2559999999999</v>
      </c>
      <c r="E9" s="319">
        <f>E10+E27+E43+E51+E63+E69</f>
        <v>1965.8429999999998</v>
      </c>
      <c r="F9" s="318">
        <f aca="true" t="shared" si="0" ref="F9:F40">SUM(B9:E9)</f>
        <v>48091.570999999996</v>
      </c>
      <c r="G9" s="330">
        <f aca="true" t="shared" si="1" ref="G9:G40">F9/$F$9</f>
        <v>1</v>
      </c>
      <c r="H9" s="321">
        <f>H10+H27+H43+H51+H63+H69</f>
        <v>26033.407</v>
      </c>
      <c r="I9" s="320">
        <f>I10+I27+I43+I51+I63+I69</f>
        <v>20599.597000000005</v>
      </c>
      <c r="J9" s="318">
        <f>J10+J27+J43+J51+J63+J69</f>
        <v>1906.118</v>
      </c>
      <c r="K9" s="319">
        <f>K10+K27+K43+K51+K63+K69</f>
        <v>1549.651</v>
      </c>
      <c r="L9" s="318">
        <f aca="true" t="shared" si="2" ref="L9:L40">SUM(H9:K9)</f>
        <v>50088.773</v>
      </c>
      <c r="M9" s="386">
        <f aca="true" t="shared" si="3" ref="M9:M50">IF(ISERROR(F9/L9-1),"         /0",(F9/L9-1))</f>
        <v>-0.03987324664551084</v>
      </c>
      <c r="N9" s="391">
        <f>N10+N27+N43+N51+N63+N69</f>
        <v>288165.359</v>
      </c>
      <c r="O9" s="320">
        <f>O10+O27+O43+O51+O63+O69</f>
        <v>172866.81999999998</v>
      </c>
      <c r="P9" s="318">
        <f>P10+P27+P43+P51+P63+P69</f>
        <v>31412.927999999996</v>
      </c>
      <c r="Q9" s="319">
        <f>Q10+Q27+Q43+Q51+Q63+Q69</f>
        <v>22562.620000000003</v>
      </c>
      <c r="R9" s="318">
        <f aca="true" t="shared" si="4" ref="R9:R40">SUM(N9:Q9)</f>
        <v>515007.727</v>
      </c>
      <c r="S9" s="406">
        <f aca="true" t="shared" si="5" ref="S9:S40">R9/$R$9</f>
        <v>1</v>
      </c>
      <c r="T9" s="321">
        <f>T10+T27+T43+T51+T63+T69</f>
        <v>283528.846</v>
      </c>
      <c r="U9" s="320">
        <f>U10+U27+U43+U51+U63+U69</f>
        <v>188271.649</v>
      </c>
      <c r="V9" s="318">
        <f>V10+V27+V43+V51+V63+V69</f>
        <v>28528.494</v>
      </c>
      <c r="W9" s="319">
        <f>W10+W27+W43+W51+W63+W69</f>
        <v>20069.620000000006</v>
      </c>
      <c r="X9" s="318">
        <f aca="true" t="shared" si="6" ref="X9:X40">SUM(T9:W9)</f>
        <v>520398.609</v>
      </c>
      <c r="Y9" s="317">
        <f>IF(ISERROR(R9/X9-1),"         /0",(R9/X9-1))</f>
        <v>-0.010359139910767867</v>
      </c>
    </row>
    <row r="10" spans="1:25" s="229" customFormat="1" ht="19.5" customHeight="1">
      <c r="A10" s="236" t="s">
        <v>60</v>
      </c>
      <c r="B10" s="233">
        <f>SUM(B11:B26)</f>
        <v>18098.576999999997</v>
      </c>
      <c r="C10" s="232">
        <f>SUM(C11:C26)</f>
        <v>10450.027999999998</v>
      </c>
      <c r="D10" s="231">
        <f>SUM(D11:D26)</f>
        <v>1249.8899999999999</v>
      </c>
      <c r="E10" s="303">
        <f>SUM(E11:E26)</f>
        <v>1177.661</v>
      </c>
      <c r="F10" s="231">
        <f t="shared" si="0"/>
        <v>30976.155999999995</v>
      </c>
      <c r="G10" s="234">
        <f t="shared" si="1"/>
        <v>0.6441078000966115</v>
      </c>
      <c r="H10" s="233">
        <f>SUM(H11:H26)</f>
        <v>16434.911999999997</v>
      </c>
      <c r="I10" s="232">
        <f>SUM(I11:I26)</f>
        <v>9655.539</v>
      </c>
      <c r="J10" s="231">
        <f>SUM(J11:J26)</f>
        <v>1786.001</v>
      </c>
      <c r="K10" s="303">
        <f>SUM(K11:K26)</f>
        <v>976.5460000000002</v>
      </c>
      <c r="L10" s="231">
        <f t="shared" si="2"/>
        <v>28852.997999999996</v>
      </c>
      <c r="M10" s="387">
        <f t="shared" si="3"/>
        <v>0.07358535151182566</v>
      </c>
      <c r="N10" s="392">
        <f>SUM(N11:N26)</f>
        <v>191843.92799999999</v>
      </c>
      <c r="O10" s="232">
        <f>SUM(O11:O26)</f>
        <v>88233.427</v>
      </c>
      <c r="P10" s="231">
        <f>SUM(P11:P26)</f>
        <v>27684.181999999997</v>
      </c>
      <c r="Q10" s="303">
        <f>SUM(Q11:Q26)</f>
        <v>13539.028</v>
      </c>
      <c r="R10" s="231">
        <f t="shared" si="4"/>
        <v>321300.56499999994</v>
      </c>
      <c r="S10" s="407">
        <f t="shared" si="5"/>
        <v>0.6238752316817179</v>
      </c>
      <c r="T10" s="233">
        <f>SUM(T11:T26)</f>
        <v>180638.31000000003</v>
      </c>
      <c r="U10" s="232">
        <f>SUM(U11:U26)</f>
        <v>93152.66999999998</v>
      </c>
      <c r="V10" s="231">
        <f>SUM(V11:V26)</f>
        <v>27477.407</v>
      </c>
      <c r="W10" s="303">
        <f>SUM(W11:W26)</f>
        <v>14593.932</v>
      </c>
      <c r="X10" s="231">
        <f t="shared" si="6"/>
        <v>315862.319</v>
      </c>
      <c r="Y10" s="230">
        <f aca="true" t="shared" si="7" ref="Y10:Y40">IF(ISERROR(R10/X10-1),"         /0",IF(R10/X10&gt;5,"  *  ",(R10/X10-1)))</f>
        <v>0.01721714073782854</v>
      </c>
    </row>
    <row r="11" spans="1:25" ht="19.5" customHeight="1">
      <c r="A11" s="228" t="s">
        <v>173</v>
      </c>
      <c r="B11" s="226">
        <v>4227.64</v>
      </c>
      <c r="C11" s="223">
        <v>3726.9860000000003</v>
      </c>
      <c r="D11" s="222">
        <v>0</v>
      </c>
      <c r="E11" s="274">
        <v>0</v>
      </c>
      <c r="F11" s="222">
        <f t="shared" si="0"/>
        <v>7954.626</v>
      </c>
      <c r="G11" s="225">
        <f t="shared" si="1"/>
        <v>0.1654058254823907</v>
      </c>
      <c r="H11" s="226">
        <v>4854.191</v>
      </c>
      <c r="I11" s="223">
        <v>3056.576</v>
      </c>
      <c r="J11" s="222"/>
      <c r="K11" s="274"/>
      <c r="L11" s="222">
        <f t="shared" si="2"/>
        <v>7910.767</v>
      </c>
      <c r="M11" s="388">
        <f t="shared" si="3"/>
        <v>0.005544215876918113</v>
      </c>
      <c r="N11" s="393">
        <v>47713.785999999986</v>
      </c>
      <c r="O11" s="223">
        <v>33142.678</v>
      </c>
      <c r="P11" s="222"/>
      <c r="Q11" s="274"/>
      <c r="R11" s="222">
        <f t="shared" si="4"/>
        <v>80856.46399999998</v>
      </c>
      <c r="S11" s="408">
        <f t="shared" si="5"/>
        <v>0.15700048710142941</v>
      </c>
      <c r="T11" s="226">
        <v>45085.171</v>
      </c>
      <c r="U11" s="223">
        <v>33314.933</v>
      </c>
      <c r="V11" s="222"/>
      <c r="W11" s="274"/>
      <c r="X11" s="222">
        <f t="shared" si="6"/>
        <v>78400.10399999999</v>
      </c>
      <c r="Y11" s="221">
        <f t="shared" si="7"/>
        <v>0.03133108088734149</v>
      </c>
    </row>
    <row r="12" spans="1:25" ht="19.5" customHeight="1">
      <c r="A12" s="228" t="s">
        <v>202</v>
      </c>
      <c r="B12" s="226">
        <v>5196.888</v>
      </c>
      <c r="C12" s="223">
        <v>2416.991</v>
      </c>
      <c r="D12" s="222">
        <v>0</v>
      </c>
      <c r="E12" s="274">
        <v>0</v>
      </c>
      <c r="F12" s="222">
        <f t="shared" si="0"/>
        <v>7613.879</v>
      </c>
      <c r="G12" s="225">
        <f t="shared" si="1"/>
        <v>0.1583204466329453</v>
      </c>
      <c r="H12" s="226">
        <v>3663.556</v>
      </c>
      <c r="I12" s="223">
        <v>2238.042</v>
      </c>
      <c r="J12" s="222"/>
      <c r="K12" s="274"/>
      <c r="L12" s="222">
        <f t="shared" si="2"/>
        <v>5901.598</v>
      </c>
      <c r="M12" s="388">
        <f t="shared" si="3"/>
        <v>0.29013853535940615</v>
      </c>
      <c r="N12" s="393">
        <v>42450.506</v>
      </c>
      <c r="O12" s="223">
        <v>18388.363</v>
      </c>
      <c r="P12" s="222"/>
      <c r="Q12" s="274">
        <v>64.075</v>
      </c>
      <c r="R12" s="222">
        <f t="shared" si="4"/>
        <v>60902.944</v>
      </c>
      <c r="S12" s="408">
        <f t="shared" si="5"/>
        <v>0.11825636938453159</v>
      </c>
      <c r="T12" s="226">
        <v>49749.032999999996</v>
      </c>
      <c r="U12" s="223">
        <v>23534.429</v>
      </c>
      <c r="V12" s="222">
        <v>1190.55</v>
      </c>
      <c r="W12" s="274"/>
      <c r="X12" s="222">
        <f t="shared" si="6"/>
        <v>74474.012</v>
      </c>
      <c r="Y12" s="221">
        <f t="shared" si="7"/>
        <v>-0.18222555272032337</v>
      </c>
    </row>
    <row r="13" spans="1:25" ht="19.5" customHeight="1">
      <c r="A13" s="228" t="s">
        <v>175</v>
      </c>
      <c r="B13" s="226">
        <v>2899.675</v>
      </c>
      <c r="C13" s="223">
        <v>1480.857</v>
      </c>
      <c r="D13" s="222">
        <v>0</v>
      </c>
      <c r="E13" s="274">
        <v>0</v>
      </c>
      <c r="F13" s="222">
        <f t="shared" si="0"/>
        <v>4380.532</v>
      </c>
      <c r="G13" s="225">
        <f t="shared" si="1"/>
        <v>0.09108731340883001</v>
      </c>
      <c r="H13" s="226">
        <v>3460.7129999999997</v>
      </c>
      <c r="I13" s="223">
        <v>1402.0410000000002</v>
      </c>
      <c r="J13" s="222"/>
      <c r="K13" s="274"/>
      <c r="L13" s="222">
        <f t="shared" si="2"/>
        <v>4862.754</v>
      </c>
      <c r="M13" s="388">
        <f t="shared" si="3"/>
        <v>-0.09916643942917935</v>
      </c>
      <c r="N13" s="393">
        <v>40822.284</v>
      </c>
      <c r="O13" s="223">
        <v>11644.003999999999</v>
      </c>
      <c r="P13" s="222"/>
      <c r="Q13" s="274"/>
      <c r="R13" s="222">
        <f t="shared" si="4"/>
        <v>52466.288</v>
      </c>
      <c r="S13" s="408">
        <f t="shared" si="5"/>
        <v>0.10187475886162772</v>
      </c>
      <c r="T13" s="226">
        <v>23632.630999999998</v>
      </c>
      <c r="U13" s="223">
        <v>8176.959999999999</v>
      </c>
      <c r="V13" s="222"/>
      <c r="W13" s="274"/>
      <c r="X13" s="222">
        <f t="shared" si="6"/>
        <v>31809.590999999997</v>
      </c>
      <c r="Y13" s="221">
        <f t="shared" si="7"/>
        <v>0.6493858094560225</v>
      </c>
    </row>
    <row r="14" spans="1:25" ht="19.5" customHeight="1">
      <c r="A14" s="228" t="s">
        <v>203</v>
      </c>
      <c r="B14" s="226">
        <v>2097.494</v>
      </c>
      <c r="C14" s="223">
        <v>1249.004</v>
      </c>
      <c r="D14" s="222">
        <v>0</v>
      </c>
      <c r="E14" s="274">
        <v>0</v>
      </c>
      <c r="F14" s="222">
        <f t="shared" si="0"/>
        <v>3346.498</v>
      </c>
      <c r="G14" s="225">
        <f t="shared" si="1"/>
        <v>0.06958595717324352</v>
      </c>
      <c r="H14" s="226">
        <v>1915.759</v>
      </c>
      <c r="I14" s="223">
        <v>1252.94</v>
      </c>
      <c r="J14" s="222"/>
      <c r="K14" s="274"/>
      <c r="L14" s="222">
        <f t="shared" si="2"/>
        <v>3168.699</v>
      </c>
      <c r="M14" s="388">
        <f t="shared" si="3"/>
        <v>0.05611104115600751</v>
      </c>
      <c r="N14" s="393">
        <v>23308.269</v>
      </c>
      <c r="O14" s="223">
        <v>10874.427</v>
      </c>
      <c r="P14" s="222"/>
      <c r="Q14" s="274"/>
      <c r="R14" s="222">
        <f t="shared" si="4"/>
        <v>34182.695999999996</v>
      </c>
      <c r="S14" s="408">
        <f t="shared" si="5"/>
        <v>0.06637317113496434</v>
      </c>
      <c r="T14" s="226">
        <v>19804.144</v>
      </c>
      <c r="U14" s="223">
        <v>9384.089</v>
      </c>
      <c r="V14" s="222"/>
      <c r="W14" s="274"/>
      <c r="X14" s="222">
        <f t="shared" si="6"/>
        <v>29188.233</v>
      </c>
      <c r="Y14" s="221">
        <f t="shared" si="7"/>
        <v>0.171112208128529</v>
      </c>
    </row>
    <row r="15" spans="1:25" ht="19.5" customHeight="1">
      <c r="A15" s="228" t="s">
        <v>204</v>
      </c>
      <c r="B15" s="226">
        <v>0</v>
      </c>
      <c r="C15" s="223">
        <v>0</v>
      </c>
      <c r="D15" s="222">
        <v>1014</v>
      </c>
      <c r="E15" s="274">
        <v>968</v>
      </c>
      <c r="F15" s="222">
        <f t="shared" si="0"/>
        <v>1982</v>
      </c>
      <c r="G15" s="225">
        <f t="shared" si="1"/>
        <v>0.04121304334183635</v>
      </c>
      <c r="H15" s="226"/>
      <c r="I15" s="223"/>
      <c r="J15" s="222">
        <v>799.245</v>
      </c>
      <c r="K15" s="274">
        <v>628.82</v>
      </c>
      <c r="L15" s="222">
        <f t="shared" si="2"/>
        <v>1428.065</v>
      </c>
      <c r="M15" s="388">
        <f t="shared" si="3"/>
        <v>0.3878920077167356</v>
      </c>
      <c r="N15" s="393"/>
      <c r="O15" s="223"/>
      <c r="P15" s="222">
        <v>12558</v>
      </c>
      <c r="Q15" s="274">
        <v>8284.653</v>
      </c>
      <c r="R15" s="222">
        <f t="shared" si="4"/>
        <v>20842.653</v>
      </c>
      <c r="S15" s="408">
        <f t="shared" si="5"/>
        <v>0.040470563658164295</v>
      </c>
      <c r="T15" s="226"/>
      <c r="U15" s="223"/>
      <c r="V15" s="222">
        <v>10555.062</v>
      </c>
      <c r="W15" s="274">
        <v>9172.017</v>
      </c>
      <c r="X15" s="222">
        <f t="shared" si="6"/>
        <v>19727.078999999998</v>
      </c>
      <c r="Y15" s="221">
        <f t="shared" si="7"/>
        <v>0.056550389441842874</v>
      </c>
    </row>
    <row r="16" spans="1:25" ht="19.5" customHeight="1">
      <c r="A16" s="228" t="s">
        <v>206</v>
      </c>
      <c r="B16" s="226">
        <v>1156.295</v>
      </c>
      <c r="C16" s="223">
        <v>290.371</v>
      </c>
      <c r="D16" s="222">
        <v>0</v>
      </c>
      <c r="E16" s="274">
        <v>0</v>
      </c>
      <c r="F16" s="222">
        <f aca="true" t="shared" si="8" ref="F16:F23">SUM(B16:E16)</f>
        <v>1446.6660000000002</v>
      </c>
      <c r="G16" s="225">
        <f aca="true" t="shared" si="9" ref="G16:G23">F16/$F$9</f>
        <v>0.030081487668597896</v>
      </c>
      <c r="H16" s="226">
        <v>1118.333</v>
      </c>
      <c r="I16" s="223">
        <v>437.319</v>
      </c>
      <c r="J16" s="222"/>
      <c r="K16" s="274"/>
      <c r="L16" s="222">
        <f aca="true" t="shared" si="10" ref="L16:L23">SUM(H16:K16)</f>
        <v>1555.652</v>
      </c>
      <c r="M16" s="388">
        <f aca="true" t="shared" si="11" ref="M16:M23">IF(ISERROR(F16/L16-1),"         /0",(F16/L16-1))</f>
        <v>-0.0700580849701603</v>
      </c>
      <c r="N16" s="393">
        <v>12824.705999999998</v>
      </c>
      <c r="O16" s="223">
        <v>2161.619</v>
      </c>
      <c r="P16" s="222"/>
      <c r="Q16" s="274">
        <v>48.026</v>
      </c>
      <c r="R16" s="222">
        <f aca="true" t="shared" si="12" ref="R16:R23">SUM(N16:Q16)</f>
        <v>15034.350999999999</v>
      </c>
      <c r="S16" s="408">
        <f aca="true" t="shared" si="13" ref="S16:S23">R16/$R$9</f>
        <v>0.02919247656258951</v>
      </c>
      <c r="T16" s="226">
        <v>20343.478</v>
      </c>
      <c r="U16" s="223">
        <v>5562.362</v>
      </c>
      <c r="V16" s="222"/>
      <c r="W16" s="274">
        <v>50.477</v>
      </c>
      <c r="X16" s="222">
        <f aca="true" t="shared" si="14" ref="X16:X23">SUM(T16:W16)</f>
        <v>25956.317</v>
      </c>
      <c r="Y16" s="221">
        <f aca="true" t="shared" si="15" ref="Y16:Y23">IF(ISERROR(R16/X16-1),"         /0",IF(R16/X16&gt;5,"  *  ",(R16/X16-1)))</f>
        <v>-0.4207825786686147</v>
      </c>
    </row>
    <row r="17" spans="1:25" ht="19.5" customHeight="1">
      <c r="A17" s="228" t="s">
        <v>156</v>
      </c>
      <c r="B17" s="226">
        <v>683.9580000000002</v>
      </c>
      <c r="C17" s="223">
        <v>348.422</v>
      </c>
      <c r="D17" s="222">
        <v>0</v>
      </c>
      <c r="E17" s="274">
        <v>0</v>
      </c>
      <c r="F17" s="222">
        <f t="shared" si="8"/>
        <v>1032.38</v>
      </c>
      <c r="G17" s="225">
        <f t="shared" si="9"/>
        <v>0.021466963514250766</v>
      </c>
      <c r="H17" s="226">
        <v>628.1240000000001</v>
      </c>
      <c r="I17" s="223">
        <v>314.851</v>
      </c>
      <c r="J17" s="222">
        <v>0</v>
      </c>
      <c r="K17" s="274">
        <v>0</v>
      </c>
      <c r="L17" s="222">
        <f t="shared" si="10"/>
        <v>942.9750000000001</v>
      </c>
      <c r="M17" s="388">
        <f t="shared" si="11"/>
        <v>0.09481163339431053</v>
      </c>
      <c r="N17" s="393">
        <v>5888.941000000001</v>
      </c>
      <c r="O17" s="223">
        <v>2700.6110000000003</v>
      </c>
      <c r="P17" s="222">
        <v>0</v>
      </c>
      <c r="Q17" s="274">
        <v>0</v>
      </c>
      <c r="R17" s="222">
        <f t="shared" si="12"/>
        <v>8589.552000000001</v>
      </c>
      <c r="S17" s="408">
        <f t="shared" si="13"/>
        <v>0.016678491505429396</v>
      </c>
      <c r="T17" s="226">
        <v>5338.766</v>
      </c>
      <c r="U17" s="223">
        <v>3293.7290000000007</v>
      </c>
      <c r="V17" s="222">
        <v>0</v>
      </c>
      <c r="W17" s="274">
        <v>0</v>
      </c>
      <c r="X17" s="222">
        <f t="shared" si="14"/>
        <v>8632.495</v>
      </c>
      <c r="Y17" s="221">
        <f t="shared" si="15"/>
        <v>-0.004974575716522156</v>
      </c>
    </row>
    <row r="18" spans="1:25" ht="19.5" customHeight="1">
      <c r="A18" s="228" t="s">
        <v>208</v>
      </c>
      <c r="B18" s="226">
        <v>933.641</v>
      </c>
      <c r="C18" s="223">
        <v>0</v>
      </c>
      <c r="D18" s="222">
        <v>0</v>
      </c>
      <c r="E18" s="274">
        <v>0</v>
      </c>
      <c r="F18" s="222">
        <f>SUM(B18:E18)</f>
        <v>933.641</v>
      </c>
      <c r="G18" s="225">
        <f>F18/$F$9</f>
        <v>0.019413817860098603</v>
      </c>
      <c r="H18" s="226"/>
      <c r="I18" s="223"/>
      <c r="J18" s="222"/>
      <c r="K18" s="274"/>
      <c r="L18" s="222">
        <f>SUM(H18:K18)</f>
        <v>0</v>
      </c>
      <c r="M18" s="388" t="str">
        <f>IF(ISERROR(F18/L18-1),"         /0",(F18/L18-1))</f>
        <v>         /0</v>
      </c>
      <c r="N18" s="393">
        <v>9321.876000000002</v>
      </c>
      <c r="O18" s="223"/>
      <c r="P18" s="222"/>
      <c r="Q18" s="274"/>
      <c r="R18" s="222">
        <f>SUM(N18:Q18)</f>
        <v>9321.876000000002</v>
      </c>
      <c r="S18" s="408">
        <f>R18/$R$9</f>
        <v>0.01810045851991654</v>
      </c>
      <c r="T18" s="226">
        <v>8407.127</v>
      </c>
      <c r="U18" s="223"/>
      <c r="V18" s="222"/>
      <c r="W18" s="274"/>
      <c r="X18" s="222">
        <f>SUM(T18:W18)</f>
        <v>8407.127</v>
      </c>
      <c r="Y18" s="221">
        <f>IF(ISERROR(R18/X18-1),"         /0",IF(R18/X18&gt;5,"  *  ",(R18/X18-1)))</f>
        <v>0.10880637344957456</v>
      </c>
    </row>
    <row r="19" spans="1:25" ht="19.5" customHeight="1">
      <c r="A19" s="228" t="s">
        <v>211</v>
      </c>
      <c r="B19" s="226">
        <v>329.822</v>
      </c>
      <c r="C19" s="223">
        <v>182.276</v>
      </c>
      <c r="D19" s="222">
        <v>0</v>
      </c>
      <c r="E19" s="274">
        <v>0</v>
      </c>
      <c r="F19" s="222">
        <f t="shared" si="8"/>
        <v>512.098</v>
      </c>
      <c r="G19" s="225">
        <f t="shared" si="9"/>
        <v>0.01064839408136615</v>
      </c>
      <c r="H19" s="226">
        <v>368.675</v>
      </c>
      <c r="I19" s="223">
        <v>151.609</v>
      </c>
      <c r="J19" s="222"/>
      <c r="K19" s="274"/>
      <c r="L19" s="222">
        <f t="shared" si="10"/>
        <v>520.284</v>
      </c>
      <c r="M19" s="388">
        <f t="shared" si="11"/>
        <v>-0.01573371466353002</v>
      </c>
      <c r="N19" s="393">
        <v>3717.8610000000003</v>
      </c>
      <c r="O19" s="223">
        <v>1596.397</v>
      </c>
      <c r="P19" s="222"/>
      <c r="Q19" s="274"/>
      <c r="R19" s="222">
        <f t="shared" si="12"/>
        <v>5314.258</v>
      </c>
      <c r="S19" s="408">
        <f t="shared" si="13"/>
        <v>0.01031879275085129</v>
      </c>
      <c r="T19" s="226">
        <v>3941.431</v>
      </c>
      <c r="U19" s="223">
        <v>1428.1860000000001</v>
      </c>
      <c r="V19" s="222"/>
      <c r="W19" s="274"/>
      <c r="X19" s="222">
        <f t="shared" si="14"/>
        <v>5369.617</v>
      </c>
      <c r="Y19" s="221">
        <f t="shared" si="15"/>
        <v>-0.010309673855695922</v>
      </c>
    </row>
    <row r="20" spans="1:25" ht="19.5" customHeight="1">
      <c r="A20" s="228" t="s">
        <v>179</v>
      </c>
      <c r="B20" s="226">
        <v>255.11899999999997</v>
      </c>
      <c r="C20" s="223">
        <v>254.327</v>
      </c>
      <c r="D20" s="222">
        <v>0</v>
      </c>
      <c r="E20" s="274">
        <v>0</v>
      </c>
      <c r="F20" s="222">
        <f t="shared" si="8"/>
        <v>509.44599999999997</v>
      </c>
      <c r="G20" s="225">
        <f t="shared" si="9"/>
        <v>0.010593249282706942</v>
      </c>
      <c r="H20" s="226">
        <v>118.31</v>
      </c>
      <c r="I20" s="223">
        <v>128.471</v>
      </c>
      <c r="J20" s="222"/>
      <c r="K20" s="274"/>
      <c r="L20" s="222">
        <f t="shared" si="10"/>
        <v>246.781</v>
      </c>
      <c r="M20" s="388">
        <f t="shared" si="11"/>
        <v>1.0643647606582354</v>
      </c>
      <c r="N20" s="393">
        <v>1877.7079999999999</v>
      </c>
      <c r="O20" s="223">
        <v>1907.0949999999993</v>
      </c>
      <c r="P20" s="222"/>
      <c r="Q20" s="274"/>
      <c r="R20" s="222">
        <f t="shared" si="12"/>
        <v>3784.802999999999</v>
      </c>
      <c r="S20" s="408">
        <f t="shared" si="13"/>
        <v>0.007349021774968435</v>
      </c>
      <c r="T20" s="226">
        <v>957.6550000000001</v>
      </c>
      <c r="U20" s="223">
        <v>1590.5859999999998</v>
      </c>
      <c r="V20" s="222"/>
      <c r="W20" s="274"/>
      <c r="X20" s="222">
        <f t="shared" si="14"/>
        <v>2548.241</v>
      </c>
      <c r="Y20" s="221">
        <f t="shared" si="15"/>
        <v>0.4852610094571115</v>
      </c>
    </row>
    <row r="21" spans="1:25" ht="19.5" customHeight="1">
      <c r="A21" s="228" t="s">
        <v>205</v>
      </c>
      <c r="B21" s="226">
        <v>75.445</v>
      </c>
      <c r="C21" s="223">
        <v>388.774</v>
      </c>
      <c r="D21" s="222">
        <v>0</v>
      </c>
      <c r="E21" s="274">
        <v>0</v>
      </c>
      <c r="F21" s="222">
        <f>SUM(B21:E21)</f>
        <v>464.219</v>
      </c>
      <c r="G21" s="225">
        <f t="shared" si="9"/>
        <v>0.00965281421145506</v>
      </c>
      <c r="H21" s="226">
        <v>87.209</v>
      </c>
      <c r="I21" s="223">
        <v>522.949</v>
      </c>
      <c r="J21" s="222"/>
      <c r="K21" s="274"/>
      <c r="L21" s="222">
        <f>SUM(H21:K21)</f>
        <v>610.1579999999999</v>
      </c>
      <c r="M21" s="388">
        <f>IF(ISERROR(F21/L21-1),"         /0",(F21/L21-1))</f>
        <v>-0.23918231015573</v>
      </c>
      <c r="N21" s="393">
        <v>935.8879999999999</v>
      </c>
      <c r="O21" s="223">
        <v>4191.415</v>
      </c>
      <c r="P21" s="222"/>
      <c r="Q21" s="274"/>
      <c r="R21" s="222">
        <f>SUM(N21:Q21)</f>
        <v>5127.303</v>
      </c>
      <c r="S21" s="408">
        <f t="shared" si="13"/>
        <v>0.009955778779994887</v>
      </c>
      <c r="T21" s="226">
        <v>900.8090000000002</v>
      </c>
      <c r="U21" s="223">
        <v>5025.6539999999995</v>
      </c>
      <c r="V21" s="222"/>
      <c r="W21" s="274"/>
      <c r="X21" s="222">
        <f>SUM(T21:W21)</f>
        <v>5926.463</v>
      </c>
      <c r="Y21" s="221">
        <f>IF(ISERROR(R21/X21-1),"         /0",IF(R21/X21&gt;5,"  *  ",(R21/X21-1)))</f>
        <v>-0.13484602873585816</v>
      </c>
    </row>
    <row r="22" spans="1:25" ht="19.5" customHeight="1">
      <c r="A22" s="228" t="s">
        <v>212</v>
      </c>
      <c r="B22" s="226">
        <v>0</v>
      </c>
      <c r="C22" s="223">
        <v>0</v>
      </c>
      <c r="D22" s="222">
        <v>18.560000000000002</v>
      </c>
      <c r="E22" s="274">
        <v>209.661</v>
      </c>
      <c r="F22" s="222">
        <f t="shared" si="8"/>
        <v>228.221</v>
      </c>
      <c r="G22" s="225">
        <f t="shared" si="9"/>
        <v>0.004745550940725143</v>
      </c>
      <c r="H22" s="226"/>
      <c r="I22" s="223"/>
      <c r="J22" s="222"/>
      <c r="K22" s="274"/>
      <c r="L22" s="222">
        <f t="shared" si="10"/>
        <v>0</v>
      </c>
      <c r="M22" s="388" t="str">
        <f t="shared" si="11"/>
        <v>         /0</v>
      </c>
      <c r="N22" s="393"/>
      <c r="O22" s="223"/>
      <c r="P22" s="222">
        <v>1340.774</v>
      </c>
      <c r="Q22" s="274">
        <v>689.891</v>
      </c>
      <c r="R22" s="222">
        <f t="shared" si="12"/>
        <v>2030.665</v>
      </c>
      <c r="S22" s="408">
        <f t="shared" si="13"/>
        <v>0.003942979674943789</v>
      </c>
      <c r="T22" s="226"/>
      <c r="U22" s="223"/>
      <c r="V22" s="222">
        <v>97.06</v>
      </c>
      <c r="W22" s="274"/>
      <c r="X22" s="222">
        <f t="shared" si="14"/>
        <v>97.06</v>
      </c>
      <c r="Y22" s="221" t="str">
        <f t="shared" si="15"/>
        <v>  *  </v>
      </c>
    </row>
    <row r="23" spans="1:25" ht="19.5" customHeight="1">
      <c r="A23" s="228" t="s">
        <v>213</v>
      </c>
      <c r="B23" s="226">
        <v>0</v>
      </c>
      <c r="C23" s="223">
        <v>0</v>
      </c>
      <c r="D23" s="222">
        <v>217.20999999999998</v>
      </c>
      <c r="E23" s="274">
        <v>0</v>
      </c>
      <c r="F23" s="222">
        <f t="shared" si="8"/>
        <v>217.20999999999998</v>
      </c>
      <c r="G23" s="225">
        <f t="shared" si="9"/>
        <v>0.004516591899233236</v>
      </c>
      <c r="H23" s="226"/>
      <c r="I23" s="223"/>
      <c r="J23" s="222">
        <v>863.4379999999999</v>
      </c>
      <c r="K23" s="274">
        <v>332.867</v>
      </c>
      <c r="L23" s="222">
        <f t="shared" si="10"/>
        <v>1196.3049999999998</v>
      </c>
      <c r="M23" s="388">
        <f t="shared" si="11"/>
        <v>-0.8184325903511228</v>
      </c>
      <c r="N23" s="393"/>
      <c r="O23" s="223"/>
      <c r="P23" s="222">
        <v>12974.806999999999</v>
      </c>
      <c r="Q23" s="274">
        <v>4451.217</v>
      </c>
      <c r="R23" s="222">
        <f t="shared" si="12"/>
        <v>17426.023999999998</v>
      </c>
      <c r="S23" s="408">
        <f t="shared" si="13"/>
        <v>0.0338364321279397</v>
      </c>
      <c r="T23" s="226"/>
      <c r="U23" s="223"/>
      <c r="V23" s="222">
        <v>13392.172</v>
      </c>
      <c r="W23" s="274">
        <v>5065.595</v>
      </c>
      <c r="X23" s="222">
        <f t="shared" si="14"/>
        <v>18457.767</v>
      </c>
      <c r="Y23" s="221">
        <f t="shared" si="15"/>
        <v>-0.0558974983268562</v>
      </c>
    </row>
    <row r="24" spans="1:25" ht="19.5" customHeight="1">
      <c r="A24" s="228" t="s">
        <v>196</v>
      </c>
      <c r="B24" s="226">
        <v>109.634</v>
      </c>
      <c r="C24" s="223">
        <v>99.435</v>
      </c>
      <c r="D24" s="222">
        <v>0</v>
      </c>
      <c r="E24" s="274">
        <v>0</v>
      </c>
      <c r="F24" s="222">
        <f t="shared" si="0"/>
        <v>209.06900000000002</v>
      </c>
      <c r="G24" s="225">
        <f t="shared" si="1"/>
        <v>0.004347310675294846</v>
      </c>
      <c r="H24" s="226">
        <v>120.465</v>
      </c>
      <c r="I24" s="223">
        <v>111.288</v>
      </c>
      <c r="J24" s="222"/>
      <c r="K24" s="274"/>
      <c r="L24" s="222">
        <f t="shared" si="2"/>
        <v>231.753</v>
      </c>
      <c r="M24" s="388">
        <f t="shared" si="3"/>
        <v>-0.09788007059239778</v>
      </c>
      <c r="N24" s="393">
        <v>988.236</v>
      </c>
      <c r="O24" s="223">
        <v>1328.249</v>
      </c>
      <c r="P24" s="222"/>
      <c r="Q24" s="274"/>
      <c r="R24" s="222">
        <f t="shared" si="4"/>
        <v>2316.485</v>
      </c>
      <c r="S24" s="408">
        <f t="shared" si="5"/>
        <v>0.004497961639321191</v>
      </c>
      <c r="T24" s="226">
        <v>1121.4</v>
      </c>
      <c r="U24" s="223">
        <v>1268.378</v>
      </c>
      <c r="V24" s="222"/>
      <c r="W24" s="274"/>
      <c r="X24" s="222">
        <f t="shared" si="6"/>
        <v>2389.7780000000002</v>
      </c>
      <c r="Y24" s="221">
        <f t="shared" si="7"/>
        <v>-0.03066937598387809</v>
      </c>
    </row>
    <row r="25" spans="1:25" ht="19.5" customHeight="1">
      <c r="A25" s="228" t="s">
        <v>192</v>
      </c>
      <c r="B25" s="226">
        <v>62.831</v>
      </c>
      <c r="C25" s="223">
        <v>0.7989999999999999</v>
      </c>
      <c r="D25" s="222">
        <v>0</v>
      </c>
      <c r="E25" s="274">
        <v>0</v>
      </c>
      <c r="F25" s="222">
        <f t="shared" si="0"/>
        <v>63.63</v>
      </c>
      <c r="G25" s="225">
        <f t="shared" si="1"/>
        <v>0.0013231008818572387</v>
      </c>
      <c r="H25" s="226">
        <v>69.33200000000001</v>
      </c>
      <c r="I25" s="223">
        <v>7.926</v>
      </c>
      <c r="J25" s="222"/>
      <c r="K25" s="274"/>
      <c r="L25" s="222">
        <f t="shared" si="2"/>
        <v>77.25800000000001</v>
      </c>
      <c r="M25" s="388">
        <f t="shared" si="3"/>
        <v>-0.17639597193818124</v>
      </c>
      <c r="N25" s="393">
        <v>770.5620000000001</v>
      </c>
      <c r="O25" s="223">
        <v>44.455999999999996</v>
      </c>
      <c r="P25" s="222"/>
      <c r="Q25" s="274"/>
      <c r="R25" s="222">
        <f t="shared" si="4"/>
        <v>815.0180000000001</v>
      </c>
      <c r="S25" s="408">
        <f t="shared" si="5"/>
        <v>0.0015825354791230155</v>
      </c>
      <c r="T25" s="226">
        <v>624.07</v>
      </c>
      <c r="U25" s="223">
        <v>45.195</v>
      </c>
      <c r="V25" s="222"/>
      <c r="W25" s="274"/>
      <c r="X25" s="222">
        <f t="shared" si="6"/>
        <v>669.2650000000001</v>
      </c>
      <c r="Y25" s="221">
        <f t="shared" si="7"/>
        <v>0.2177806997228302</v>
      </c>
    </row>
    <row r="26" spans="1:25" ht="19.5" customHeight="1" thickBot="1">
      <c r="A26" s="228" t="s">
        <v>167</v>
      </c>
      <c r="B26" s="226">
        <v>70.135</v>
      </c>
      <c r="C26" s="223">
        <v>11.786000000000001</v>
      </c>
      <c r="D26" s="222">
        <v>0.12</v>
      </c>
      <c r="E26" s="274">
        <v>0</v>
      </c>
      <c r="F26" s="222">
        <f t="shared" si="0"/>
        <v>82.04100000000001</v>
      </c>
      <c r="G26" s="225">
        <f t="shared" si="1"/>
        <v>0.0017059330417798166</v>
      </c>
      <c r="H26" s="226">
        <v>30.245</v>
      </c>
      <c r="I26" s="223">
        <v>31.527</v>
      </c>
      <c r="J26" s="222">
        <v>123.318</v>
      </c>
      <c r="K26" s="274">
        <v>14.859000000000002</v>
      </c>
      <c r="L26" s="222">
        <f t="shared" si="2"/>
        <v>199.949</v>
      </c>
      <c r="M26" s="388">
        <f t="shared" si="3"/>
        <v>-0.5896903710446164</v>
      </c>
      <c r="N26" s="393">
        <v>1223.305</v>
      </c>
      <c r="O26" s="223">
        <v>254.113</v>
      </c>
      <c r="P26" s="222">
        <v>810.6009999999999</v>
      </c>
      <c r="Q26" s="274">
        <v>1.166</v>
      </c>
      <c r="R26" s="222">
        <f t="shared" si="4"/>
        <v>2289.1850000000004</v>
      </c>
      <c r="S26" s="408">
        <f t="shared" si="5"/>
        <v>0.004444952725922888</v>
      </c>
      <c r="T26" s="226">
        <v>732.595</v>
      </c>
      <c r="U26" s="223">
        <v>528.169</v>
      </c>
      <c r="V26" s="222">
        <v>2242.563</v>
      </c>
      <c r="W26" s="274">
        <v>305.8429999999999</v>
      </c>
      <c r="X26" s="222">
        <f t="shared" si="6"/>
        <v>3809.17</v>
      </c>
      <c r="Y26" s="221">
        <f t="shared" si="7"/>
        <v>-0.3990331227012708</v>
      </c>
    </row>
    <row r="27" spans="1:25" s="229" customFormat="1" ht="19.5" customHeight="1">
      <c r="A27" s="236" t="s">
        <v>59</v>
      </c>
      <c r="B27" s="233">
        <f>SUM(B28:B42)</f>
        <v>4097.638000000001</v>
      </c>
      <c r="C27" s="232">
        <f>SUM(C28:C42)</f>
        <v>3825.7859999999996</v>
      </c>
      <c r="D27" s="231">
        <f>SUM(D28:D42)</f>
        <v>57.626000000000005</v>
      </c>
      <c r="E27" s="303">
        <f>SUM(E28:E42)</f>
        <v>355.951</v>
      </c>
      <c r="F27" s="231">
        <f t="shared" si="0"/>
        <v>8337.001</v>
      </c>
      <c r="G27" s="234">
        <f t="shared" si="1"/>
        <v>0.17335680300400252</v>
      </c>
      <c r="H27" s="233">
        <f>SUM(H28:H42)</f>
        <v>4026.9210000000003</v>
      </c>
      <c r="I27" s="232">
        <f>SUM(I28:I42)</f>
        <v>6444.502</v>
      </c>
      <c r="J27" s="231">
        <f>SUM(J28:J42)</f>
        <v>79.759</v>
      </c>
      <c r="K27" s="303">
        <f>SUM(K28:K42)</f>
        <v>566.839</v>
      </c>
      <c r="L27" s="231">
        <f t="shared" si="2"/>
        <v>11118.021</v>
      </c>
      <c r="M27" s="387">
        <f t="shared" si="3"/>
        <v>-0.25013624277198254</v>
      </c>
      <c r="N27" s="392">
        <f>SUM(N28:N42)</f>
        <v>41634.44699999999</v>
      </c>
      <c r="O27" s="232">
        <f>SUM(O28:O42)</f>
        <v>45759.598999999995</v>
      </c>
      <c r="P27" s="231">
        <f>SUM(P28:P42)</f>
        <v>1334.1710000000003</v>
      </c>
      <c r="Q27" s="303">
        <f>SUM(Q28:Q42)</f>
        <v>5618.787</v>
      </c>
      <c r="R27" s="231">
        <f t="shared" si="4"/>
        <v>94347.00399999999</v>
      </c>
      <c r="S27" s="407">
        <f t="shared" si="5"/>
        <v>0.18319531737821865</v>
      </c>
      <c r="T27" s="233">
        <f>SUM(T28:T42)</f>
        <v>39665.915000000015</v>
      </c>
      <c r="U27" s="232">
        <f>SUM(U28:U42)</f>
        <v>57006.02099999999</v>
      </c>
      <c r="V27" s="231">
        <f>SUM(V28:V42)</f>
        <v>426.72800000000007</v>
      </c>
      <c r="W27" s="303">
        <f>SUM(W28:W42)</f>
        <v>4531.219999999999</v>
      </c>
      <c r="X27" s="231">
        <f t="shared" si="6"/>
        <v>101629.88400000002</v>
      </c>
      <c r="Y27" s="230">
        <f t="shared" si="7"/>
        <v>-0.07166081189269125</v>
      </c>
    </row>
    <row r="28" spans="1:25" ht="19.5" customHeight="1">
      <c r="A28" s="243" t="s">
        <v>173</v>
      </c>
      <c r="B28" s="240">
        <v>1485.478</v>
      </c>
      <c r="C28" s="238">
        <v>1221.444</v>
      </c>
      <c r="D28" s="239">
        <v>0</v>
      </c>
      <c r="E28" s="286">
        <v>0</v>
      </c>
      <c r="F28" s="239">
        <f t="shared" si="0"/>
        <v>2706.922</v>
      </c>
      <c r="G28" s="241">
        <f t="shared" si="1"/>
        <v>0.05628682830926859</v>
      </c>
      <c r="H28" s="240">
        <v>1209.44</v>
      </c>
      <c r="I28" s="238">
        <v>1818.371</v>
      </c>
      <c r="J28" s="239"/>
      <c r="K28" s="238"/>
      <c r="L28" s="239">
        <f t="shared" si="2"/>
        <v>3027.811</v>
      </c>
      <c r="M28" s="389">
        <f t="shared" si="3"/>
        <v>-0.10598052520451251</v>
      </c>
      <c r="N28" s="394">
        <v>12707.347999999996</v>
      </c>
      <c r="O28" s="238">
        <v>12463.863000000001</v>
      </c>
      <c r="P28" s="239"/>
      <c r="Q28" s="238"/>
      <c r="R28" s="239">
        <f t="shared" si="4"/>
        <v>25171.210999999996</v>
      </c>
      <c r="S28" s="409">
        <f t="shared" si="5"/>
        <v>0.04887540454320211</v>
      </c>
      <c r="T28" s="240">
        <v>12446.995000000003</v>
      </c>
      <c r="U28" s="238">
        <v>13818.246999999996</v>
      </c>
      <c r="V28" s="239"/>
      <c r="W28" s="286"/>
      <c r="X28" s="239">
        <f t="shared" si="6"/>
        <v>26265.242</v>
      </c>
      <c r="Y28" s="237">
        <f t="shared" si="7"/>
        <v>-0.04165318560552389</v>
      </c>
    </row>
    <row r="29" spans="1:25" ht="19.5" customHeight="1">
      <c r="A29" s="243" t="s">
        <v>156</v>
      </c>
      <c r="B29" s="240">
        <v>1309.4100000000003</v>
      </c>
      <c r="C29" s="238">
        <v>997.0079999999999</v>
      </c>
      <c r="D29" s="239">
        <v>0</v>
      </c>
      <c r="E29" s="286">
        <v>0</v>
      </c>
      <c r="F29" s="239">
        <f t="shared" si="0"/>
        <v>2306.418</v>
      </c>
      <c r="G29" s="241">
        <f t="shared" si="1"/>
        <v>0.04795888244116626</v>
      </c>
      <c r="H29" s="240">
        <v>1530.976</v>
      </c>
      <c r="I29" s="238">
        <v>1196.009</v>
      </c>
      <c r="J29" s="239">
        <v>0</v>
      </c>
      <c r="K29" s="238">
        <v>0</v>
      </c>
      <c r="L29" s="239">
        <f t="shared" si="2"/>
        <v>2726.985</v>
      </c>
      <c r="M29" s="389">
        <f t="shared" si="3"/>
        <v>-0.1542241706500036</v>
      </c>
      <c r="N29" s="394">
        <v>14215.884999999997</v>
      </c>
      <c r="O29" s="238">
        <v>8920.330999999996</v>
      </c>
      <c r="P29" s="239">
        <v>0</v>
      </c>
      <c r="Q29" s="238">
        <v>0</v>
      </c>
      <c r="R29" s="239">
        <f t="shared" si="4"/>
        <v>23136.215999999993</v>
      </c>
      <c r="S29" s="409">
        <f t="shared" si="5"/>
        <v>0.04492401722741529</v>
      </c>
      <c r="T29" s="240">
        <v>14539.147000000003</v>
      </c>
      <c r="U29" s="238">
        <v>10580.321000000005</v>
      </c>
      <c r="V29" s="239">
        <v>0</v>
      </c>
      <c r="W29" s="238">
        <v>0</v>
      </c>
      <c r="X29" s="239">
        <f t="shared" si="6"/>
        <v>25119.468000000008</v>
      </c>
      <c r="Y29" s="237">
        <f t="shared" si="7"/>
        <v>-0.07895278673895534</v>
      </c>
    </row>
    <row r="30" spans="1:25" ht="19.5" customHeight="1">
      <c r="A30" s="243" t="s">
        <v>207</v>
      </c>
      <c r="B30" s="240">
        <v>315.41</v>
      </c>
      <c r="C30" s="238">
        <v>241.454</v>
      </c>
      <c r="D30" s="239">
        <v>0</v>
      </c>
      <c r="E30" s="286">
        <v>0</v>
      </c>
      <c r="F30" s="239">
        <f t="shared" si="0"/>
        <v>556.864</v>
      </c>
      <c r="G30" s="241">
        <f t="shared" si="1"/>
        <v>0.011579243273213097</v>
      </c>
      <c r="H30" s="240">
        <v>295.88000000000005</v>
      </c>
      <c r="I30" s="238">
        <v>103.988</v>
      </c>
      <c r="J30" s="239"/>
      <c r="K30" s="238"/>
      <c r="L30" s="239">
        <f t="shared" si="2"/>
        <v>399.86800000000005</v>
      </c>
      <c r="M30" s="389">
        <f t="shared" si="3"/>
        <v>0.39261956445627044</v>
      </c>
      <c r="N30" s="394">
        <v>2828.1079999999997</v>
      </c>
      <c r="O30" s="238">
        <v>1476.1499999999999</v>
      </c>
      <c r="P30" s="239"/>
      <c r="Q30" s="238"/>
      <c r="R30" s="239">
        <f t="shared" si="4"/>
        <v>4304.258</v>
      </c>
      <c r="S30" s="409">
        <f t="shared" si="5"/>
        <v>0.008357657126958018</v>
      </c>
      <c r="T30" s="240">
        <v>3599.258</v>
      </c>
      <c r="U30" s="238">
        <v>1374.4250000000002</v>
      </c>
      <c r="V30" s="239"/>
      <c r="W30" s="238"/>
      <c r="X30" s="239">
        <f t="shared" si="6"/>
        <v>4973.683</v>
      </c>
      <c r="Y30" s="237">
        <f t="shared" si="7"/>
        <v>-0.13459341900157296</v>
      </c>
    </row>
    <row r="31" spans="1:25" ht="19.5" customHeight="1">
      <c r="A31" s="243" t="s">
        <v>180</v>
      </c>
      <c r="B31" s="240">
        <v>227.46</v>
      </c>
      <c r="C31" s="238">
        <v>125.489</v>
      </c>
      <c r="D31" s="239">
        <v>0</v>
      </c>
      <c r="E31" s="286">
        <v>0</v>
      </c>
      <c r="F31" s="239">
        <f aca="true" t="shared" si="16" ref="F31:F37">SUM(B31:E31)</f>
        <v>352.949</v>
      </c>
      <c r="G31" s="241">
        <f aca="true" t="shared" si="17" ref="G31:G37">F31/$F$9</f>
        <v>0.007339103145538748</v>
      </c>
      <c r="H31" s="240">
        <v>106.37899999999999</v>
      </c>
      <c r="I31" s="238">
        <v>109.70400000000001</v>
      </c>
      <c r="J31" s="239">
        <v>0</v>
      </c>
      <c r="K31" s="238">
        <v>0</v>
      </c>
      <c r="L31" s="239">
        <f aca="true" t="shared" si="18" ref="L31:L37">SUM(H31:K31)</f>
        <v>216.083</v>
      </c>
      <c r="M31" s="389">
        <f aca="true" t="shared" si="19" ref="M31:M37">IF(ISERROR(F31/L31-1),"         /0",(F31/L31-1))</f>
        <v>0.6333955008029322</v>
      </c>
      <c r="N31" s="394">
        <v>2480.505</v>
      </c>
      <c r="O31" s="238">
        <v>2026.275</v>
      </c>
      <c r="P31" s="239">
        <v>0</v>
      </c>
      <c r="Q31" s="238">
        <v>0</v>
      </c>
      <c r="R31" s="239">
        <f aca="true" t="shared" si="20" ref="R31:R37">SUM(N31:Q31)</f>
        <v>4506.780000000001</v>
      </c>
      <c r="S31" s="409">
        <f aca="true" t="shared" si="21" ref="S31:S37">R31/$R$9</f>
        <v>0.008750897828762092</v>
      </c>
      <c r="T31" s="240">
        <v>969.338</v>
      </c>
      <c r="U31" s="238">
        <v>716.6100000000001</v>
      </c>
      <c r="V31" s="239">
        <v>0</v>
      </c>
      <c r="W31" s="238">
        <v>0</v>
      </c>
      <c r="X31" s="239">
        <f aca="true" t="shared" si="22" ref="X31:X37">SUM(T31:W31)</f>
        <v>1685.948</v>
      </c>
      <c r="Y31" s="237">
        <f aca="true" t="shared" si="23" ref="Y31:Y37">IF(ISERROR(R31/X31-1),"         /0",IF(R31/X31&gt;5,"  *  ",(R31/X31-1)))</f>
        <v>1.6731429439104888</v>
      </c>
    </row>
    <row r="32" spans="1:25" ht="19.5" customHeight="1">
      <c r="A32" s="243" t="s">
        <v>178</v>
      </c>
      <c r="B32" s="240">
        <v>132.28099999999998</v>
      </c>
      <c r="C32" s="238">
        <v>217.798</v>
      </c>
      <c r="D32" s="239">
        <v>0</v>
      </c>
      <c r="E32" s="286">
        <v>0</v>
      </c>
      <c r="F32" s="239">
        <f t="shared" si="16"/>
        <v>350.07899999999995</v>
      </c>
      <c r="G32" s="241">
        <f t="shared" si="17"/>
        <v>0.00727942532798523</v>
      </c>
      <c r="H32" s="240">
        <v>114.00099999999999</v>
      </c>
      <c r="I32" s="238">
        <v>239.565</v>
      </c>
      <c r="J32" s="239"/>
      <c r="K32" s="238"/>
      <c r="L32" s="239">
        <f t="shared" si="18"/>
        <v>353.566</v>
      </c>
      <c r="M32" s="389">
        <f t="shared" si="19"/>
        <v>-0.009862373644524691</v>
      </c>
      <c r="N32" s="394">
        <v>1163.1970000000001</v>
      </c>
      <c r="O32" s="238">
        <v>2690.981</v>
      </c>
      <c r="P32" s="239"/>
      <c r="Q32" s="238"/>
      <c r="R32" s="239">
        <f t="shared" si="20"/>
        <v>3854.1780000000003</v>
      </c>
      <c r="S32" s="409">
        <f t="shared" si="21"/>
        <v>0.007483728491708631</v>
      </c>
      <c r="T32" s="240">
        <v>986.6430000000001</v>
      </c>
      <c r="U32" s="238">
        <v>2789.5449999999996</v>
      </c>
      <c r="V32" s="239"/>
      <c r="W32" s="238"/>
      <c r="X32" s="239">
        <f t="shared" si="22"/>
        <v>3776.1879999999996</v>
      </c>
      <c r="Y32" s="237">
        <f t="shared" si="23"/>
        <v>0.020653103076436086</v>
      </c>
    </row>
    <row r="33" spans="1:25" ht="19.5" customHeight="1">
      <c r="A33" s="243" t="s">
        <v>175</v>
      </c>
      <c r="B33" s="240">
        <v>102.404</v>
      </c>
      <c r="C33" s="238">
        <v>202.709</v>
      </c>
      <c r="D33" s="239">
        <v>0</v>
      </c>
      <c r="E33" s="286">
        <v>0</v>
      </c>
      <c r="F33" s="239">
        <f t="shared" si="16"/>
        <v>305.113</v>
      </c>
      <c r="G33" s="241">
        <f t="shared" si="17"/>
        <v>0.0063444174032077265</v>
      </c>
      <c r="H33" s="240">
        <v>3.2319999999999998</v>
      </c>
      <c r="I33" s="238">
        <v>777.454</v>
      </c>
      <c r="J33" s="239"/>
      <c r="K33" s="238"/>
      <c r="L33" s="239">
        <f t="shared" si="18"/>
        <v>780.6859999999999</v>
      </c>
      <c r="M33" s="389">
        <f t="shared" si="19"/>
        <v>-0.6091732143268869</v>
      </c>
      <c r="N33" s="394">
        <v>862.167</v>
      </c>
      <c r="O33" s="238">
        <v>5345.602</v>
      </c>
      <c r="P33" s="239"/>
      <c r="Q33" s="238"/>
      <c r="R33" s="239">
        <f t="shared" si="20"/>
        <v>6207.769</v>
      </c>
      <c r="S33" s="409">
        <f t="shared" si="21"/>
        <v>0.012053739535445845</v>
      </c>
      <c r="T33" s="240">
        <v>147.48600000000002</v>
      </c>
      <c r="U33" s="238">
        <v>11264.954999999998</v>
      </c>
      <c r="V33" s="239"/>
      <c r="W33" s="238"/>
      <c r="X33" s="239">
        <f t="shared" si="22"/>
        <v>11412.440999999999</v>
      </c>
      <c r="Y33" s="237">
        <f t="shared" si="23"/>
        <v>-0.4560524781683427</v>
      </c>
    </row>
    <row r="34" spans="1:25" ht="19.5" customHeight="1">
      <c r="A34" s="243" t="s">
        <v>202</v>
      </c>
      <c r="B34" s="240">
        <v>0</v>
      </c>
      <c r="C34" s="238">
        <v>0</v>
      </c>
      <c r="D34" s="239">
        <v>0</v>
      </c>
      <c r="E34" s="286">
        <v>278.553</v>
      </c>
      <c r="F34" s="239">
        <f t="shared" si="16"/>
        <v>278.553</v>
      </c>
      <c r="G34" s="241">
        <f t="shared" si="17"/>
        <v>0.005792137670029536</v>
      </c>
      <c r="H34" s="240"/>
      <c r="I34" s="238"/>
      <c r="J34" s="239">
        <v>29.495</v>
      </c>
      <c r="K34" s="238">
        <v>130.22</v>
      </c>
      <c r="L34" s="239">
        <f t="shared" si="18"/>
        <v>159.715</v>
      </c>
      <c r="M34" s="389">
        <f t="shared" si="19"/>
        <v>0.7440628619728891</v>
      </c>
      <c r="N34" s="394"/>
      <c r="O34" s="238"/>
      <c r="P34" s="239">
        <v>271.543</v>
      </c>
      <c r="Q34" s="238">
        <v>1677.6030000000003</v>
      </c>
      <c r="R34" s="239">
        <f t="shared" si="20"/>
        <v>1949.1460000000002</v>
      </c>
      <c r="S34" s="409">
        <f t="shared" si="21"/>
        <v>0.003784692729474329</v>
      </c>
      <c r="T34" s="240"/>
      <c r="U34" s="238"/>
      <c r="V34" s="239">
        <v>189.632</v>
      </c>
      <c r="W34" s="238">
        <v>734.7819999999999</v>
      </c>
      <c r="X34" s="239">
        <f t="shared" si="22"/>
        <v>924.414</v>
      </c>
      <c r="Y34" s="237">
        <f t="shared" si="23"/>
        <v>1.1085206411845778</v>
      </c>
    </row>
    <row r="35" spans="1:25" ht="19.5" customHeight="1">
      <c r="A35" s="243" t="s">
        <v>193</v>
      </c>
      <c r="B35" s="240">
        <v>136.543</v>
      </c>
      <c r="C35" s="238">
        <v>123.832</v>
      </c>
      <c r="D35" s="239">
        <v>0</v>
      </c>
      <c r="E35" s="286">
        <v>0</v>
      </c>
      <c r="F35" s="239">
        <f t="shared" si="16"/>
        <v>260.375</v>
      </c>
      <c r="G35" s="241">
        <f t="shared" si="17"/>
        <v>0.005414150433971059</v>
      </c>
      <c r="H35" s="240">
        <v>49.165</v>
      </c>
      <c r="I35" s="238">
        <v>37.809000000000005</v>
      </c>
      <c r="J35" s="239"/>
      <c r="K35" s="238"/>
      <c r="L35" s="239">
        <f t="shared" si="18"/>
        <v>86.974</v>
      </c>
      <c r="M35" s="389">
        <f t="shared" si="19"/>
        <v>1.9937107641364085</v>
      </c>
      <c r="N35" s="394">
        <v>781.854</v>
      </c>
      <c r="O35" s="238">
        <v>726.234</v>
      </c>
      <c r="P35" s="239"/>
      <c r="Q35" s="238"/>
      <c r="R35" s="239">
        <f t="shared" si="20"/>
        <v>1508.0880000000002</v>
      </c>
      <c r="S35" s="409">
        <f t="shared" si="21"/>
        <v>0.0029282822779860937</v>
      </c>
      <c r="T35" s="240">
        <v>1024.424</v>
      </c>
      <c r="U35" s="238">
        <v>527.88</v>
      </c>
      <c r="V35" s="239"/>
      <c r="W35" s="238"/>
      <c r="X35" s="239">
        <f t="shared" si="22"/>
        <v>1552.304</v>
      </c>
      <c r="Y35" s="237">
        <f t="shared" si="23"/>
        <v>-0.02848411135963047</v>
      </c>
    </row>
    <row r="36" spans="1:25" ht="19.5" customHeight="1">
      <c r="A36" s="243" t="s">
        <v>203</v>
      </c>
      <c r="B36" s="240">
        <v>0</v>
      </c>
      <c r="C36" s="238">
        <v>251.01000000000002</v>
      </c>
      <c r="D36" s="239">
        <v>0</v>
      </c>
      <c r="E36" s="286">
        <v>0</v>
      </c>
      <c r="F36" s="239">
        <f t="shared" si="16"/>
        <v>251.01000000000002</v>
      </c>
      <c r="G36" s="241">
        <f t="shared" si="17"/>
        <v>0.005219417764497651</v>
      </c>
      <c r="H36" s="240"/>
      <c r="I36" s="238">
        <v>262.19</v>
      </c>
      <c r="J36" s="239"/>
      <c r="K36" s="238"/>
      <c r="L36" s="239">
        <f t="shared" si="18"/>
        <v>262.19</v>
      </c>
      <c r="M36" s="389">
        <f t="shared" si="19"/>
        <v>-0.04264083298371402</v>
      </c>
      <c r="N36" s="394"/>
      <c r="O36" s="238">
        <v>2474.054</v>
      </c>
      <c r="P36" s="239"/>
      <c r="Q36" s="238"/>
      <c r="R36" s="239">
        <f t="shared" si="20"/>
        <v>2474.054</v>
      </c>
      <c r="S36" s="409">
        <f t="shared" si="21"/>
        <v>0.004803916272114496</v>
      </c>
      <c r="T36" s="240"/>
      <c r="U36" s="238">
        <v>3333.5269999999996</v>
      </c>
      <c r="V36" s="239"/>
      <c r="W36" s="238"/>
      <c r="X36" s="239">
        <f t="shared" si="22"/>
        <v>3333.5269999999996</v>
      </c>
      <c r="Y36" s="237">
        <f t="shared" si="23"/>
        <v>-0.257826920255933</v>
      </c>
    </row>
    <row r="37" spans="1:25" ht="19.5" customHeight="1">
      <c r="A37" s="243" t="s">
        <v>168</v>
      </c>
      <c r="B37" s="240">
        <v>165.152</v>
      </c>
      <c r="C37" s="238">
        <v>72.416</v>
      </c>
      <c r="D37" s="239">
        <v>0</v>
      </c>
      <c r="E37" s="286">
        <v>0</v>
      </c>
      <c r="F37" s="239">
        <f t="shared" si="16"/>
        <v>237.56799999999998</v>
      </c>
      <c r="G37" s="241">
        <f t="shared" si="17"/>
        <v>0.004939909324234802</v>
      </c>
      <c r="H37" s="240">
        <v>206.44299999999998</v>
      </c>
      <c r="I37" s="238">
        <v>146.194</v>
      </c>
      <c r="J37" s="239"/>
      <c r="K37" s="238"/>
      <c r="L37" s="239">
        <f t="shared" si="18"/>
        <v>352.63699999999994</v>
      </c>
      <c r="M37" s="389">
        <f t="shared" si="19"/>
        <v>-0.3263100582185079</v>
      </c>
      <c r="N37" s="394">
        <v>1829.446</v>
      </c>
      <c r="O37" s="238">
        <v>1482.8219999999997</v>
      </c>
      <c r="P37" s="239"/>
      <c r="Q37" s="238"/>
      <c r="R37" s="239">
        <f t="shared" si="20"/>
        <v>3312.2679999999996</v>
      </c>
      <c r="S37" s="409">
        <f t="shared" si="21"/>
        <v>0.0064314918521601126</v>
      </c>
      <c r="T37" s="240">
        <v>2312.665</v>
      </c>
      <c r="U37" s="238">
        <v>2285.537</v>
      </c>
      <c r="V37" s="239"/>
      <c r="W37" s="238"/>
      <c r="X37" s="239">
        <f t="shared" si="22"/>
        <v>4598.201999999999</v>
      </c>
      <c r="Y37" s="237">
        <f t="shared" si="23"/>
        <v>-0.2796601802182679</v>
      </c>
    </row>
    <row r="38" spans="1:25" ht="19.5" customHeight="1">
      <c r="A38" s="243" t="s">
        <v>205</v>
      </c>
      <c r="B38" s="240">
        <v>0</v>
      </c>
      <c r="C38" s="238">
        <v>221.566</v>
      </c>
      <c r="D38" s="239">
        <v>0</v>
      </c>
      <c r="E38" s="286">
        <v>0</v>
      </c>
      <c r="F38" s="239">
        <f t="shared" si="0"/>
        <v>221.566</v>
      </c>
      <c r="G38" s="241">
        <f t="shared" si="1"/>
        <v>0.004607169102460804</v>
      </c>
      <c r="H38" s="240">
        <v>0</v>
      </c>
      <c r="I38" s="238">
        <v>376.477</v>
      </c>
      <c r="J38" s="239"/>
      <c r="K38" s="238"/>
      <c r="L38" s="239">
        <f t="shared" si="2"/>
        <v>376.477</v>
      </c>
      <c r="M38" s="389">
        <f t="shared" si="3"/>
        <v>-0.41147533581068696</v>
      </c>
      <c r="N38" s="394">
        <v>0</v>
      </c>
      <c r="O38" s="238">
        <v>2798.0480000000007</v>
      </c>
      <c r="P38" s="239"/>
      <c r="Q38" s="238"/>
      <c r="R38" s="239">
        <f t="shared" si="4"/>
        <v>2798.0480000000007</v>
      </c>
      <c r="S38" s="409">
        <f t="shared" si="5"/>
        <v>0.005433021396201305</v>
      </c>
      <c r="T38" s="240">
        <v>0</v>
      </c>
      <c r="U38" s="238">
        <v>3338.978</v>
      </c>
      <c r="V38" s="239"/>
      <c r="W38" s="238"/>
      <c r="X38" s="239">
        <f t="shared" si="6"/>
        <v>3338.978</v>
      </c>
      <c r="Y38" s="237">
        <f t="shared" si="7"/>
        <v>-0.16200466130654334</v>
      </c>
    </row>
    <row r="39" spans="1:25" ht="19.5" customHeight="1">
      <c r="A39" s="243" t="s">
        <v>183</v>
      </c>
      <c r="B39" s="240">
        <v>69.709</v>
      </c>
      <c r="C39" s="238">
        <v>35.535</v>
      </c>
      <c r="D39" s="239">
        <v>0</v>
      </c>
      <c r="E39" s="286">
        <v>0</v>
      </c>
      <c r="F39" s="239">
        <f t="shared" si="0"/>
        <v>105.244</v>
      </c>
      <c r="G39" s="241">
        <f t="shared" si="1"/>
        <v>0.00218840844271858</v>
      </c>
      <c r="H39" s="240">
        <v>89.91</v>
      </c>
      <c r="I39" s="238">
        <v>42.888999999999996</v>
      </c>
      <c r="J39" s="239"/>
      <c r="K39" s="238"/>
      <c r="L39" s="239">
        <f t="shared" si="2"/>
        <v>132.79899999999998</v>
      </c>
      <c r="M39" s="389">
        <f t="shared" si="3"/>
        <v>-0.20749403233458075</v>
      </c>
      <c r="N39" s="394">
        <v>682.686</v>
      </c>
      <c r="O39" s="238">
        <v>388.177</v>
      </c>
      <c r="P39" s="239"/>
      <c r="Q39" s="238"/>
      <c r="R39" s="239">
        <f t="shared" si="4"/>
        <v>1070.863</v>
      </c>
      <c r="S39" s="409">
        <f t="shared" si="5"/>
        <v>0.0020793144332764547</v>
      </c>
      <c r="T39" s="240">
        <v>734.4280000000001</v>
      </c>
      <c r="U39" s="238">
        <v>432.432</v>
      </c>
      <c r="V39" s="239"/>
      <c r="W39" s="238"/>
      <c r="X39" s="239">
        <f t="shared" si="6"/>
        <v>1166.8600000000001</v>
      </c>
      <c r="Y39" s="237">
        <f t="shared" si="7"/>
        <v>-0.0822695096241195</v>
      </c>
    </row>
    <row r="40" spans="1:25" ht="19.5" customHeight="1">
      <c r="A40" s="243" t="s">
        <v>185</v>
      </c>
      <c r="B40" s="240">
        <v>66.106</v>
      </c>
      <c r="C40" s="238">
        <v>5.694</v>
      </c>
      <c r="D40" s="239">
        <v>0</v>
      </c>
      <c r="E40" s="286">
        <v>0</v>
      </c>
      <c r="F40" s="239">
        <f t="shared" si="0"/>
        <v>71.8</v>
      </c>
      <c r="G40" s="241">
        <f t="shared" si="1"/>
        <v>0.0014929851220705599</v>
      </c>
      <c r="H40" s="240">
        <v>0</v>
      </c>
      <c r="I40" s="238">
        <v>0</v>
      </c>
      <c r="J40" s="239"/>
      <c r="K40" s="238"/>
      <c r="L40" s="239">
        <f t="shared" si="2"/>
        <v>0</v>
      </c>
      <c r="M40" s="389" t="str">
        <f t="shared" si="3"/>
        <v>         /0</v>
      </c>
      <c r="N40" s="394">
        <v>66.106</v>
      </c>
      <c r="O40" s="238">
        <v>5.697</v>
      </c>
      <c r="P40" s="239"/>
      <c r="Q40" s="238"/>
      <c r="R40" s="239">
        <f t="shared" si="4"/>
        <v>71.803</v>
      </c>
      <c r="S40" s="409">
        <f t="shared" si="5"/>
        <v>0.00013942120911129553</v>
      </c>
      <c r="T40" s="240">
        <v>0</v>
      </c>
      <c r="U40" s="238">
        <v>0</v>
      </c>
      <c r="V40" s="239"/>
      <c r="W40" s="238"/>
      <c r="X40" s="239">
        <f t="shared" si="6"/>
        <v>0</v>
      </c>
      <c r="Y40" s="237" t="str">
        <f t="shared" si="7"/>
        <v>         /0</v>
      </c>
    </row>
    <row r="41" spans="1:25" ht="19.5" customHeight="1">
      <c r="A41" s="243" t="s">
        <v>208</v>
      </c>
      <c r="B41" s="240">
        <v>0</v>
      </c>
      <c r="C41" s="238">
        <v>59.87</v>
      </c>
      <c r="D41" s="239">
        <v>0</v>
      </c>
      <c r="E41" s="286">
        <v>0</v>
      </c>
      <c r="F41" s="239">
        <f>SUM(B41:E41)</f>
        <v>59.87</v>
      </c>
      <c r="G41" s="241">
        <f>F41/$F$9</f>
        <v>0.0012449167027627358</v>
      </c>
      <c r="H41" s="240"/>
      <c r="I41" s="238">
        <v>757.4100000000001</v>
      </c>
      <c r="J41" s="239"/>
      <c r="K41" s="238"/>
      <c r="L41" s="239">
        <f>SUM(H41:K41)</f>
        <v>757.4100000000001</v>
      </c>
      <c r="M41" s="389">
        <f>IF(ISERROR(F41/L41-1),"         /0",(F41/L41-1))</f>
        <v>-0.9209543048018907</v>
      </c>
      <c r="N41" s="394"/>
      <c r="O41" s="238">
        <v>102.50399999999999</v>
      </c>
      <c r="P41" s="239"/>
      <c r="Q41" s="238"/>
      <c r="R41" s="239">
        <f>SUM(N41:Q41)</f>
        <v>102.50399999999999</v>
      </c>
      <c r="S41" s="409">
        <f>R41/$R$9</f>
        <v>0.00019903390692233242</v>
      </c>
      <c r="T41" s="240"/>
      <c r="U41" s="238">
        <v>1982.781</v>
      </c>
      <c r="V41" s="239"/>
      <c r="W41" s="238"/>
      <c r="X41" s="239">
        <f>SUM(T41:W41)</f>
        <v>1982.781</v>
      </c>
      <c r="Y41" s="237">
        <f>IF(ISERROR(R41/X41-1),"         /0",IF(R41/X41&gt;5,"  *  ",(R41/X41-1)))</f>
        <v>-0.9483029139375453</v>
      </c>
    </row>
    <row r="42" spans="1:25" ht="19.5" customHeight="1" thickBot="1">
      <c r="A42" s="243" t="s">
        <v>167</v>
      </c>
      <c r="B42" s="240">
        <v>87.685</v>
      </c>
      <c r="C42" s="238">
        <v>49.961</v>
      </c>
      <c r="D42" s="239">
        <v>57.626000000000005</v>
      </c>
      <c r="E42" s="286">
        <v>77.398</v>
      </c>
      <c r="F42" s="239">
        <f>SUM(B42:E42)</f>
        <v>272.67</v>
      </c>
      <c r="G42" s="241">
        <f>F42/$F$9</f>
        <v>0.005669808540877154</v>
      </c>
      <c r="H42" s="240">
        <v>421.495</v>
      </c>
      <c r="I42" s="238">
        <v>576.442</v>
      </c>
      <c r="J42" s="239">
        <v>50.263999999999996</v>
      </c>
      <c r="K42" s="238">
        <v>436.619</v>
      </c>
      <c r="L42" s="239">
        <f>SUM(H42:K42)</f>
        <v>1484.8200000000002</v>
      </c>
      <c r="M42" s="389">
        <f>IF(ISERROR(F42/L42-1),"         /0",(F42/L42-1))</f>
        <v>-0.8163615791813149</v>
      </c>
      <c r="N42" s="394">
        <v>4017.1449999999995</v>
      </c>
      <c r="O42" s="238">
        <v>4858.861</v>
      </c>
      <c r="P42" s="239">
        <v>1062.6280000000002</v>
      </c>
      <c r="Q42" s="238">
        <v>3941.1839999999997</v>
      </c>
      <c r="R42" s="239">
        <f>SUM(N42:Q42)</f>
        <v>13879.818</v>
      </c>
      <c r="S42" s="409">
        <f>R42/$R$9</f>
        <v>0.026950698547480237</v>
      </c>
      <c r="T42" s="240">
        <v>2905.5309999999995</v>
      </c>
      <c r="U42" s="238">
        <v>4560.782999999999</v>
      </c>
      <c r="V42" s="239">
        <v>237.09600000000006</v>
      </c>
      <c r="W42" s="238">
        <v>3796.4379999999996</v>
      </c>
      <c r="X42" s="239">
        <f>SUM(T42:W42)</f>
        <v>11499.847999999998</v>
      </c>
      <c r="Y42" s="237">
        <f>IF(ISERROR(R42/X42-1),"         /0",IF(R42/X42&gt;5,"  *  ",(R42/X42-1)))</f>
        <v>0.20695664847048434</v>
      </c>
    </row>
    <row r="43" spans="1:25" s="229" customFormat="1" ht="19.5" customHeight="1">
      <c r="A43" s="236" t="s">
        <v>58</v>
      </c>
      <c r="B43" s="233">
        <f>SUM(B44:B50)</f>
        <v>2192.3849999999998</v>
      </c>
      <c r="C43" s="232">
        <f>SUM(C44:C50)</f>
        <v>1711.374</v>
      </c>
      <c r="D43" s="231">
        <f>SUM(D44:D50)</f>
        <v>0.13</v>
      </c>
      <c r="E43" s="232">
        <f>SUM(E44:E50)</f>
        <v>0.06</v>
      </c>
      <c r="F43" s="231">
        <f aca="true" t="shared" si="24" ref="F43:F64">SUM(B43:E43)</f>
        <v>3903.949</v>
      </c>
      <c r="G43" s="234">
        <f aca="true" t="shared" si="25" ref="G43:G64">F43/$F$9</f>
        <v>0.08117740632760781</v>
      </c>
      <c r="H43" s="233">
        <f>SUM(H44:H50)</f>
        <v>1974.6829999999998</v>
      </c>
      <c r="I43" s="232">
        <f>SUM(I44:I50)</f>
        <v>1832.4920000000002</v>
      </c>
      <c r="J43" s="231">
        <f>SUM(J44:J50)</f>
        <v>0</v>
      </c>
      <c r="K43" s="232">
        <f>SUM(K44:K50)</f>
        <v>4.907</v>
      </c>
      <c r="L43" s="231">
        <f aca="true" t="shared" si="26" ref="L43:L69">SUM(H43:K43)</f>
        <v>3812.0820000000003</v>
      </c>
      <c r="M43" s="387">
        <f t="shared" si="3"/>
        <v>0.02409890448316676</v>
      </c>
      <c r="N43" s="392">
        <f>SUM(N44:N50)</f>
        <v>22350.317999999992</v>
      </c>
      <c r="O43" s="232">
        <f>SUM(O44:O50)</f>
        <v>16852.187</v>
      </c>
      <c r="P43" s="231">
        <f>SUM(P44:P50)</f>
        <v>1451.4560000000001</v>
      </c>
      <c r="Q43" s="232">
        <f>SUM(Q44:Q50)</f>
        <v>294.277</v>
      </c>
      <c r="R43" s="231">
        <f aca="true" t="shared" si="27" ref="R43:R64">SUM(N43:Q43)</f>
        <v>40948.23799999999</v>
      </c>
      <c r="S43" s="407">
        <f aca="true" t="shared" si="28" ref="S43:S64">R43/$R$9</f>
        <v>0.07950994878956445</v>
      </c>
      <c r="T43" s="233">
        <f>SUM(T44:T50)</f>
        <v>29626.83799999999</v>
      </c>
      <c r="U43" s="232">
        <f>SUM(U44:U50)</f>
        <v>16178.333</v>
      </c>
      <c r="V43" s="231">
        <f>SUM(V44:V50)</f>
        <v>285.784</v>
      </c>
      <c r="W43" s="232">
        <f>SUM(W44:W50)</f>
        <v>211.502</v>
      </c>
      <c r="X43" s="231">
        <f aca="true" t="shared" si="29" ref="X43:X64">SUM(T43:W43)</f>
        <v>46302.45699999999</v>
      </c>
      <c r="Y43" s="230">
        <f aca="true" t="shared" si="30" ref="Y43:Y64">IF(ISERROR(R43/X43-1),"         /0",IF(R43/X43&gt;5,"  *  ",(R43/X43-1)))</f>
        <v>-0.1156357426129676</v>
      </c>
    </row>
    <row r="44" spans="1:25" ht="19.5" customHeight="1">
      <c r="A44" s="243" t="s">
        <v>205</v>
      </c>
      <c r="B44" s="240">
        <v>1310.873</v>
      </c>
      <c r="C44" s="238">
        <v>0</v>
      </c>
      <c r="D44" s="239">
        <v>0</v>
      </c>
      <c r="E44" s="238">
        <v>0</v>
      </c>
      <c r="F44" s="239">
        <f t="shared" si="24"/>
        <v>1310.873</v>
      </c>
      <c r="G44" s="241">
        <f t="shared" si="25"/>
        <v>0.027257853564401132</v>
      </c>
      <c r="H44" s="240">
        <v>1261.721</v>
      </c>
      <c r="I44" s="238"/>
      <c r="J44" s="239"/>
      <c r="K44" s="238"/>
      <c r="L44" s="239">
        <f t="shared" si="26"/>
        <v>1261.721</v>
      </c>
      <c r="M44" s="389">
        <f t="shared" si="3"/>
        <v>0.03895631443084491</v>
      </c>
      <c r="N44" s="394">
        <v>13497.287999999997</v>
      </c>
      <c r="O44" s="238">
        <v>204.65699999999998</v>
      </c>
      <c r="P44" s="239"/>
      <c r="Q44" s="238"/>
      <c r="R44" s="239">
        <f t="shared" si="27"/>
        <v>13701.944999999996</v>
      </c>
      <c r="S44" s="409">
        <f t="shared" si="28"/>
        <v>0.026605319263491353</v>
      </c>
      <c r="T44" s="240">
        <v>13916.471999999996</v>
      </c>
      <c r="U44" s="238">
        <v>128.625</v>
      </c>
      <c r="V44" s="239"/>
      <c r="W44" s="238"/>
      <c r="X44" s="222">
        <f t="shared" si="29"/>
        <v>14045.096999999996</v>
      </c>
      <c r="Y44" s="237">
        <f t="shared" si="30"/>
        <v>-0.024432155933134525</v>
      </c>
    </row>
    <row r="45" spans="1:25" ht="19.5" customHeight="1">
      <c r="A45" s="243" t="s">
        <v>156</v>
      </c>
      <c r="B45" s="240">
        <v>74.958</v>
      </c>
      <c r="C45" s="238">
        <v>627.946</v>
      </c>
      <c r="D45" s="239">
        <v>0</v>
      </c>
      <c r="E45" s="238">
        <v>0</v>
      </c>
      <c r="F45" s="239">
        <f t="shared" si="24"/>
        <v>702.904</v>
      </c>
      <c r="G45" s="241">
        <f t="shared" si="25"/>
        <v>0.014615950059107033</v>
      </c>
      <c r="H45" s="240">
        <v>26.941</v>
      </c>
      <c r="I45" s="238">
        <v>481.11</v>
      </c>
      <c r="J45" s="239"/>
      <c r="K45" s="238">
        <v>0</v>
      </c>
      <c r="L45" s="239">
        <f t="shared" si="26"/>
        <v>508.051</v>
      </c>
      <c r="M45" s="389">
        <f t="shared" si="3"/>
        <v>0.3835303936022172</v>
      </c>
      <c r="N45" s="394">
        <v>684.6330000000002</v>
      </c>
      <c r="O45" s="238">
        <v>4969.847</v>
      </c>
      <c r="P45" s="239">
        <v>0</v>
      </c>
      <c r="Q45" s="238">
        <v>0</v>
      </c>
      <c r="R45" s="239">
        <f t="shared" si="27"/>
        <v>5654.48</v>
      </c>
      <c r="S45" s="409">
        <f t="shared" si="28"/>
        <v>0.010979408081774274</v>
      </c>
      <c r="T45" s="240">
        <v>857.011</v>
      </c>
      <c r="U45" s="238">
        <v>4056.8939999999993</v>
      </c>
      <c r="V45" s="239">
        <v>0</v>
      </c>
      <c r="W45" s="238">
        <v>0</v>
      </c>
      <c r="X45" s="222">
        <f t="shared" si="29"/>
        <v>4913.904999999999</v>
      </c>
      <c r="Y45" s="237">
        <f t="shared" si="30"/>
        <v>0.15071007681263704</v>
      </c>
    </row>
    <row r="46" spans="1:25" ht="19.5" customHeight="1">
      <c r="A46" s="243" t="s">
        <v>210</v>
      </c>
      <c r="B46" s="240">
        <v>389.705</v>
      </c>
      <c r="C46" s="238">
        <v>243.828</v>
      </c>
      <c r="D46" s="239">
        <v>0</v>
      </c>
      <c r="E46" s="238">
        <v>0</v>
      </c>
      <c r="F46" s="239">
        <f t="shared" si="24"/>
        <v>633.533</v>
      </c>
      <c r="G46" s="241">
        <f t="shared" si="25"/>
        <v>0.013173472748478108</v>
      </c>
      <c r="H46" s="240">
        <v>206.792</v>
      </c>
      <c r="I46" s="238">
        <v>127.234</v>
      </c>
      <c r="J46" s="239"/>
      <c r="K46" s="238"/>
      <c r="L46" s="239">
        <f t="shared" si="26"/>
        <v>334.026</v>
      </c>
      <c r="M46" s="389">
        <f t="shared" si="3"/>
        <v>0.8966577452054629</v>
      </c>
      <c r="N46" s="394">
        <v>3433.073</v>
      </c>
      <c r="O46" s="238">
        <v>2420.2999999999997</v>
      </c>
      <c r="P46" s="239">
        <v>100.69</v>
      </c>
      <c r="Q46" s="238">
        <v>11.317</v>
      </c>
      <c r="R46" s="239">
        <f t="shared" si="27"/>
        <v>5965.379999999999</v>
      </c>
      <c r="S46" s="409">
        <f t="shared" si="28"/>
        <v>0.011583088344614292</v>
      </c>
      <c r="T46" s="240">
        <v>3115.2589999999996</v>
      </c>
      <c r="U46" s="238">
        <v>1551.3390000000002</v>
      </c>
      <c r="V46" s="239">
        <v>152.362</v>
      </c>
      <c r="W46" s="238">
        <v>12.477</v>
      </c>
      <c r="X46" s="222">
        <f t="shared" si="29"/>
        <v>4831.437</v>
      </c>
      <c r="Y46" s="237">
        <f t="shared" si="30"/>
        <v>0.23470098026736141</v>
      </c>
    </row>
    <row r="47" spans="1:25" ht="19.5" customHeight="1">
      <c r="A47" s="243" t="s">
        <v>188</v>
      </c>
      <c r="B47" s="240">
        <v>249.274</v>
      </c>
      <c r="C47" s="238">
        <v>320.24600000000004</v>
      </c>
      <c r="D47" s="239">
        <v>0</v>
      </c>
      <c r="E47" s="238">
        <v>0</v>
      </c>
      <c r="F47" s="239">
        <f t="shared" si="24"/>
        <v>569.52</v>
      </c>
      <c r="G47" s="241">
        <f t="shared" si="25"/>
        <v>0.011842407893058848</v>
      </c>
      <c r="H47" s="240">
        <v>182.14600000000002</v>
      </c>
      <c r="I47" s="238">
        <v>399.921</v>
      </c>
      <c r="J47" s="239"/>
      <c r="K47" s="238"/>
      <c r="L47" s="239">
        <f t="shared" si="26"/>
        <v>582.067</v>
      </c>
      <c r="M47" s="389">
        <f t="shared" si="3"/>
        <v>-0.021555937718510165</v>
      </c>
      <c r="N47" s="394">
        <v>2225.691</v>
      </c>
      <c r="O47" s="238">
        <v>3785.893</v>
      </c>
      <c r="P47" s="239"/>
      <c r="Q47" s="238"/>
      <c r="R47" s="239">
        <f t="shared" si="27"/>
        <v>6011.584</v>
      </c>
      <c r="S47" s="409">
        <f t="shared" si="28"/>
        <v>0.011672803503392871</v>
      </c>
      <c r="T47" s="240">
        <v>2339.241</v>
      </c>
      <c r="U47" s="238">
        <v>4960.214</v>
      </c>
      <c r="V47" s="239"/>
      <c r="W47" s="238"/>
      <c r="X47" s="222">
        <f t="shared" si="29"/>
        <v>7299.455</v>
      </c>
      <c r="Y47" s="237">
        <f t="shared" si="30"/>
        <v>-0.17643385704823167</v>
      </c>
    </row>
    <row r="48" spans="1:25" ht="19.5" customHeight="1">
      <c r="A48" s="243" t="s">
        <v>187</v>
      </c>
      <c r="B48" s="240">
        <v>102.784</v>
      </c>
      <c r="C48" s="238">
        <v>287.757</v>
      </c>
      <c r="D48" s="239">
        <v>0</v>
      </c>
      <c r="E48" s="238">
        <v>0</v>
      </c>
      <c r="F48" s="239">
        <f>SUM(B48:E48)</f>
        <v>390.541</v>
      </c>
      <c r="G48" s="241">
        <f>F48/$F$9</f>
        <v>0.008120778587166554</v>
      </c>
      <c r="H48" s="240">
        <v>136.388</v>
      </c>
      <c r="I48" s="238">
        <v>329.439</v>
      </c>
      <c r="J48" s="239"/>
      <c r="K48" s="238"/>
      <c r="L48" s="239">
        <f>SUM(H48:K48)</f>
        <v>465.827</v>
      </c>
      <c r="M48" s="389">
        <f>IF(ISERROR(F48/L48-1),"         /0",(F48/L48-1))</f>
        <v>-0.16161793970723037</v>
      </c>
      <c r="N48" s="394">
        <v>1718.4610000000002</v>
      </c>
      <c r="O48" s="238">
        <v>3033.6000000000004</v>
      </c>
      <c r="P48" s="239"/>
      <c r="Q48" s="238"/>
      <c r="R48" s="239">
        <f>SUM(N48:Q48)</f>
        <v>4752.061000000001</v>
      </c>
      <c r="S48" s="409">
        <f>R48/$R$9</f>
        <v>0.009227164469320672</v>
      </c>
      <c r="T48" s="240">
        <v>608.599</v>
      </c>
      <c r="U48" s="238">
        <v>2151.02</v>
      </c>
      <c r="V48" s="239"/>
      <c r="W48" s="238"/>
      <c r="X48" s="222">
        <f>SUM(T48:W48)</f>
        <v>2759.619</v>
      </c>
      <c r="Y48" s="237">
        <f>IF(ISERROR(R48/X48-1),"         /0",IF(R48/X48&gt;5,"  *  ",(R48/X48-1)))</f>
        <v>0.7219989426076572</v>
      </c>
    </row>
    <row r="49" spans="1:25" ht="19.5" customHeight="1">
      <c r="A49" s="243" t="s">
        <v>190</v>
      </c>
      <c r="B49" s="240">
        <v>3.267</v>
      </c>
      <c r="C49" s="238">
        <v>231.597</v>
      </c>
      <c r="D49" s="239">
        <v>0</v>
      </c>
      <c r="E49" s="238">
        <v>0</v>
      </c>
      <c r="F49" s="239">
        <f>SUM(B49:E49)</f>
        <v>234.864</v>
      </c>
      <c r="G49" s="241">
        <f>F49/$F$9</f>
        <v>0.00488368325501365</v>
      </c>
      <c r="H49" s="240">
        <v>12.963</v>
      </c>
      <c r="I49" s="238">
        <v>248.027</v>
      </c>
      <c r="J49" s="239"/>
      <c r="K49" s="238"/>
      <c r="L49" s="239">
        <f>SUM(H49:K49)</f>
        <v>260.99</v>
      </c>
      <c r="M49" s="389">
        <f>IF(ISERROR(F49/L49-1),"         /0",(F49/L49-1))</f>
        <v>-0.10010345223954942</v>
      </c>
      <c r="N49" s="394">
        <v>53.26100000000001</v>
      </c>
      <c r="O49" s="238">
        <v>2437.8900000000003</v>
      </c>
      <c r="P49" s="239"/>
      <c r="Q49" s="238"/>
      <c r="R49" s="239">
        <f>SUM(N49:Q49)</f>
        <v>2491.1510000000003</v>
      </c>
      <c r="S49" s="409">
        <f>R49/$R$9</f>
        <v>0.004837113832274599</v>
      </c>
      <c r="T49" s="240">
        <v>120.86099999999999</v>
      </c>
      <c r="U49" s="238">
        <v>2436.025</v>
      </c>
      <c r="V49" s="239"/>
      <c r="W49" s="238"/>
      <c r="X49" s="222">
        <f>SUM(T49:W49)</f>
        <v>2556.886</v>
      </c>
      <c r="Y49" s="237">
        <f>IF(ISERROR(R49/X49-1),"         /0",IF(R49/X49&gt;5,"  *  ",(R49/X49-1)))</f>
        <v>-0.025709006971761594</v>
      </c>
    </row>
    <row r="50" spans="1:25" ht="19.5" customHeight="1" thickBot="1">
      <c r="A50" s="243" t="s">
        <v>167</v>
      </c>
      <c r="B50" s="240">
        <v>61.524</v>
      </c>
      <c r="C50" s="238">
        <v>0</v>
      </c>
      <c r="D50" s="239">
        <v>0.13</v>
      </c>
      <c r="E50" s="238">
        <v>0.06</v>
      </c>
      <c r="F50" s="239">
        <f t="shared" si="24"/>
        <v>61.714000000000006</v>
      </c>
      <c r="G50" s="241">
        <f t="shared" si="25"/>
        <v>0.0012832602203824868</v>
      </c>
      <c r="H50" s="240">
        <v>147.732</v>
      </c>
      <c r="I50" s="238">
        <v>246.761</v>
      </c>
      <c r="J50" s="239"/>
      <c r="K50" s="238">
        <v>4.907</v>
      </c>
      <c r="L50" s="239">
        <f t="shared" si="26"/>
        <v>399.4</v>
      </c>
      <c r="M50" s="389">
        <f t="shared" si="3"/>
        <v>-0.8454832248372559</v>
      </c>
      <c r="N50" s="394">
        <v>737.9109999999998</v>
      </c>
      <c r="O50" s="238">
        <v>0</v>
      </c>
      <c r="P50" s="239">
        <v>1350.766</v>
      </c>
      <c r="Q50" s="238">
        <v>282.96</v>
      </c>
      <c r="R50" s="239">
        <f t="shared" si="27"/>
        <v>2371.6369999999997</v>
      </c>
      <c r="S50" s="409">
        <f t="shared" si="28"/>
        <v>0.004605051294696399</v>
      </c>
      <c r="T50" s="240">
        <v>8669.394999999999</v>
      </c>
      <c r="U50" s="238">
        <v>894.2159999999999</v>
      </c>
      <c r="V50" s="239">
        <v>133.42200000000003</v>
      </c>
      <c r="W50" s="238">
        <v>199.025</v>
      </c>
      <c r="X50" s="222">
        <f t="shared" si="29"/>
        <v>9896.057999999999</v>
      </c>
      <c r="Y50" s="237">
        <f t="shared" si="30"/>
        <v>-0.7603452809189275</v>
      </c>
    </row>
    <row r="51" spans="1:25" s="229" customFormat="1" ht="19.5" customHeight="1">
      <c r="A51" s="236" t="s">
        <v>57</v>
      </c>
      <c r="B51" s="233">
        <f>SUM(B52:B62)</f>
        <v>2127.629</v>
      </c>
      <c r="C51" s="232">
        <f>SUM(C52:C62)</f>
        <v>1613.147</v>
      </c>
      <c r="D51" s="231">
        <f>SUM(D52:D62)</f>
        <v>0.61</v>
      </c>
      <c r="E51" s="232">
        <f>SUM(E52:E62)</f>
        <v>408.32</v>
      </c>
      <c r="F51" s="231">
        <f t="shared" si="24"/>
        <v>4149.706</v>
      </c>
      <c r="G51" s="234">
        <f t="shared" si="25"/>
        <v>0.08628759497168434</v>
      </c>
      <c r="H51" s="233">
        <f>SUM(H52:H62)</f>
        <v>3119.839</v>
      </c>
      <c r="I51" s="232">
        <f>SUM(I52:I62)</f>
        <v>2425.826</v>
      </c>
      <c r="J51" s="231">
        <f>SUM(J52:J62)</f>
        <v>2.094</v>
      </c>
      <c r="K51" s="232">
        <f>SUM(K52:K62)</f>
        <v>1.359</v>
      </c>
      <c r="L51" s="231">
        <f t="shared" si="26"/>
        <v>5549.118</v>
      </c>
      <c r="M51" s="387">
        <f>IF(ISERROR(F51/L51-1),"         /0",(F51/L51-1))</f>
        <v>-0.25218638349373723</v>
      </c>
      <c r="N51" s="392">
        <f>SUM(N52:N62)</f>
        <v>25278.334000000003</v>
      </c>
      <c r="O51" s="232">
        <f>SUM(O52:O62)</f>
        <v>19840.188000000002</v>
      </c>
      <c r="P51" s="231">
        <f>SUM(P52:P62)</f>
        <v>942.539</v>
      </c>
      <c r="Q51" s="232">
        <f>SUM(Q52:Q62)</f>
        <v>3066.276</v>
      </c>
      <c r="R51" s="231">
        <f t="shared" si="27"/>
        <v>49127.337</v>
      </c>
      <c r="S51" s="407">
        <f t="shared" si="28"/>
        <v>0.09539145613634648</v>
      </c>
      <c r="T51" s="233">
        <f>SUM(T52:T62)</f>
        <v>27680.834000000003</v>
      </c>
      <c r="U51" s="232">
        <f>SUM(U52:U62)</f>
        <v>19588.794</v>
      </c>
      <c r="V51" s="231">
        <f>SUM(V52:V62)</f>
        <v>18.248</v>
      </c>
      <c r="W51" s="232">
        <f>SUM(W52:W62)</f>
        <v>698.827</v>
      </c>
      <c r="X51" s="231">
        <f t="shared" si="29"/>
        <v>47986.703</v>
      </c>
      <c r="Y51" s="230">
        <f t="shared" si="30"/>
        <v>0.023769793061215294</v>
      </c>
    </row>
    <row r="52" spans="1:25" s="213" customFormat="1" ht="19.5" customHeight="1">
      <c r="A52" s="228" t="s">
        <v>173</v>
      </c>
      <c r="B52" s="226">
        <v>461.03299999999996</v>
      </c>
      <c r="C52" s="223">
        <v>500.899</v>
      </c>
      <c r="D52" s="222">
        <v>0</v>
      </c>
      <c r="E52" s="223">
        <v>0</v>
      </c>
      <c r="F52" s="222">
        <f t="shared" si="24"/>
        <v>961.932</v>
      </c>
      <c r="G52" s="225">
        <f t="shared" si="25"/>
        <v>0.02000209142679078</v>
      </c>
      <c r="H52" s="226">
        <v>467.159</v>
      </c>
      <c r="I52" s="223">
        <v>530.925</v>
      </c>
      <c r="J52" s="222"/>
      <c r="K52" s="223"/>
      <c r="L52" s="222">
        <f t="shared" si="26"/>
        <v>998.084</v>
      </c>
      <c r="M52" s="388">
        <f>IF(ISERROR(F52/L52-1),"         /0",(F52/L52-1))</f>
        <v>-0.03622140020278852</v>
      </c>
      <c r="N52" s="393">
        <v>4551.112000000001</v>
      </c>
      <c r="O52" s="223">
        <v>4782.590000000001</v>
      </c>
      <c r="P52" s="222"/>
      <c r="Q52" s="223"/>
      <c r="R52" s="222">
        <f t="shared" si="27"/>
        <v>9333.702000000001</v>
      </c>
      <c r="S52" s="408">
        <f t="shared" si="28"/>
        <v>0.018123421282182046</v>
      </c>
      <c r="T52" s="226">
        <v>5307.316</v>
      </c>
      <c r="U52" s="223">
        <v>4832.611999999999</v>
      </c>
      <c r="V52" s="222"/>
      <c r="W52" s="223"/>
      <c r="X52" s="222">
        <f t="shared" si="29"/>
        <v>10139.928</v>
      </c>
      <c r="Y52" s="221">
        <f t="shared" si="30"/>
        <v>-0.07951003202389595</v>
      </c>
    </row>
    <row r="53" spans="1:25" s="213" customFormat="1" ht="19.5" customHeight="1">
      <c r="A53" s="228" t="s">
        <v>207</v>
      </c>
      <c r="B53" s="226">
        <v>386.80899999999997</v>
      </c>
      <c r="C53" s="223">
        <v>307.243</v>
      </c>
      <c r="D53" s="222">
        <v>0</v>
      </c>
      <c r="E53" s="223">
        <v>0</v>
      </c>
      <c r="F53" s="222">
        <f t="shared" si="24"/>
        <v>694.0519999999999</v>
      </c>
      <c r="G53" s="225">
        <f t="shared" si="25"/>
        <v>0.014431884539600504</v>
      </c>
      <c r="H53" s="226">
        <v>387.256</v>
      </c>
      <c r="I53" s="223">
        <v>357.349</v>
      </c>
      <c r="J53" s="222"/>
      <c r="K53" s="223"/>
      <c r="L53" s="222">
        <f t="shared" si="26"/>
        <v>744.605</v>
      </c>
      <c r="M53" s="388">
        <f>IF(ISERROR(F53/L53-1),"         /0",(F53/L53-1))</f>
        <v>-0.06789237246593849</v>
      </c>
      <c r="N53" s="393">
        <v>3985.388</v>
      </c>
      <c r="O53" s="223">
        <v>3122.6549999999997</v>
      </c>
      <c r="P53" s="222"/>
      <c r="Q53" s="223"/>
      <c r="R53" s="222">
        <f t="shared" si="27"/>
        <v>7108.043</v>
      </c>
      <c r="S53" s="408">
        <f t="shared" si="28"/>
        <v>0.013801818161846724</v>
      </c>
      <c r="T53" s="226">
        <v>2825.043</v>
      </c>
      <c r="U53" s="223">
        <v>1933.545</v>
      </c>
      <c r="V53" s="222"/>
      <c r="W53" s="223"/>
      <c r="X53" s="222">
        <f t="shared" si="29"/>
        <v>4758.588</v>
      </c>
      <c r="Y53" s="221">
        <f t="shared" si="30"/>
        <v>0.49372944243124217</v>
      </c>
    </row>
    <row r="54" spans="1:25" s="213" customFormat="1" ht="19.5" customHeight="1">
      <c r="A54" s="228" t="s">
        <v>209</v>
      </c>
      <c r="B54" s="226">
        <v>448.945</v>
      </c>
      <c r="C54" s="223">
        <v>208.04999999999998</v>
      </c>
      <c r="D54" s="222">
        <v>0</v>
      </c>
      <c r="E54" s="223">
        <v>0</v>
      </c>
      <c r="F54" s="222">
        <f>SUM(B54:E54)</f>
        <v>656.995</v>
      </c>
      <c r="G54" s="225">
        <f>F54/$F$9</f>
        <v>0.013661333708561945</v>
      </c>
      <c r="H54" s="226">
        <v>371.30899999999997</v>
      </c>
      <c r="I54" s="223"/>
      <c r="J54" s="222"/>
      <c r="K54" s="223"/>
      <c r="L54" s="222">
        <f>SUM(H54:K54)</f>
        <v>371.30899999999997</v>
      </c>
      <c r="M54" s="388">
        <f>IF(ISERROR(F54/L54-1),"         /0",(F54/L54-1))</f>
        <v>0.7694023037416278</v>
      </c>
      <c r="N54" s="393">
        <v>4012.3419999999996</v>
      </c>
      <c r="O54" s="223">
        <v>2262.524</v>
      </c>
      <c r="P54" s="222"/>
      <c r="Q54" s="223"/>
      <c r="R54" s="222">
        <f t="shared" si="27"/>
        <v>6274.866</v>
      </c>
      <c r="S54" s="408">
        <f>R54/$R$9</f>
        <v>0.01218402301758086</v>
      </c>
      <c r="T54" s="226">
        <v>5426.63</v>
      </c>
      <c r="U54" s="223">
        <v>1097.439</v>
      </c>
      <c r="V54" s="222"/>
      <c r="W54" s="223"/>
      <c r="X54" s="222">
        <f>SUM(T54:W54)</f>
        <v>6524.069</v>
      </c>
      <c r="Y54" s="221">
        <f>IF(ISERROR(R54/X54-1),"         /0",IF(R54/X54&gt;5,"  *  ",(R54/X54-1)))</f>
        <v>-0.03819748074399587</v>
      </c>
    </row>
    <row r="55" spans="1:25" s="213" customFormat="1" ht="19.5" customHeight="1">
      <c r="A55" s="228" t="s">
        <v>202</v>
      </c>
      <c r="B55" s="226">
        <v>0</v>
      </c>
      <c r="C55" s="223">
        <v>0</v>
      </c>
      <c r="D55" s="222">
        <v>0</v>
      </c>
      <c r="E55" s="223">
        <v>407.45399999999995</v>
      </c>
      <c r="F55" s="222">
        <f>SUM(B55:E55)</f>
        <v>407.45399999999995</v>
      </c>
      <c r="G55" s="225">
        <f>F55/$F$9</f>
        <v>0.008472461837439247</v>
      </c>
      <c r="H55" s="226"/>
      <c r="I55" s="223"/>
      <c r="J55" s="222"/>
      <c r="K55" s="223"/>
      <c r="L55" s="222">
        <f>SUM(H55:K55)</f>
        <v>0</v>
      </c>
      <c r="M55" s="388" t="str">
        <f>IF(ISERROR(F55/L55-1),"         /0",(F55/L55-1))</f>
        <v>         /0</v>
      </c>
      <c r="N55" s="393"/>
      <c r="O55" s="223"/>
      <c r="P55" s="222"/>
      <c r="Q55" s="223">
        <v>1623.9589999999998</v>
      </c>
      <c r="R55" s="222">
        <f>SUM(N55:Q55)</f>
        <v>1623.9589999999998</v>
      </c>
      <c r="S55" s="408">
        <f>R55/$R$9</f>
        <v>0.0031532711352891987</v>
      </c>
      <c r="T55" s="226"/>
      <c r="U55" s="223"/>
      <c r="V55" s="222"/>
      <c r="W55" s="223">
        <v>481.841</v>
      </c>
      <c r="X55" s="222">
        <f>SUM(T55:W55)</f>
        <v>481.841</v>
      </c>
      <c r="Y55" s="221">
        <f>IF(ISERROR(R55/X55-1),"         /0",IF(R55/X55&gt;5,"  *  ",(R55/X55-1)))</f>
        <v>2.3703213300653116</v>
      </c>
    </row>
    <row r="56" spans="1:25" s="213" customFormat="1" ht="19.5" customHeight="1">
      <c r="A56" s="228" t="s">
        <v>159</v>
      </c>
      <c r="B56" s="226">
        <v>229.606</v>
      </c>
      <c r="C56" s="223">
        <v>164.531</v>
      </c>
      <c r="D56" s="222">
        <v>0</v>
      </c>
      <c r="E56" s="223">
        <v>0</v>
      </c>
      <c r="F56" s="222">
        <f>SUM(B56:E56)</f>
        <v>394.137</v>
      </c>
      <c r="G56" s="225">
        <f>F56/$F$9</f>
        <v>0.008195552605257998</v>
      </c>
      <c r="H56" s="226">
        <v>335.318</v>
      </c>
      <c r="I56" s="223">
        <v>219.37600000000003</v>
      </c>
      <c r="J56" s="222"/>
      <c r="K56" s="223"/>
      <c r="L56" s="222">
        <f>SUM(H56:K56)</f>
        <v>554.694</v>
      </c>
      <c r="M56" s="388">
        <f>IF(ISERROR(F56/L56-1),"         /0",(F56/L56-1))</f>
        <v>-0.2894514813572888</v>
      </c>
      <c r="N56" s="393">
        <v>2930.6769999999997</v>
      </c>
      <c r="O56" s="223">
        <v>1836.7790000000002</v>
      </c>
      <c r="P56" s="222">
        <v>0</v>
      </c>
      <c r="Q56" s="223">
        <v>0</v>
      </c>
      <c r="R56" s="222">
        <f>SUM(N56:Q56)</f>
        <v>4767.456</v>
      </c>
      <c r="S56" s="408">
        <f>R56/$R$9</f>
        <v>0.009257057224696746</v>
      </c>
      <c r="T56" s="226">
        <v>3198.1030000000005</v>
      </c>
      <c r="U56" s="223">
        <v>1890.7649999999994</v>
      </c>
      <c r="V56" s="222">
        <v>2.234</v>
      </c>
      <c r="W56" s="223">
        <v>2.645</v>
      </c>
      <c r="X56" s="222">
        <f>SUM(T56:W56)</f>
        <v>5093.747000000001</v>
      </c>
      <c r="Y56" s="221">
        <f>IF(ISERROR(R56/X56-1),"         /0",IF(R56/X56&gt;5,"  *  ",(R56/X56-1)))</f>
        <v>-0.06405716656127625</v>
      </c>
    </row>
    <row r="57" spans="1:25" s="213" customFormat="1" ht="19.5" customHeight="1">
      <c r="A57" s="228" t="s">
        <v>168</v>
      </c>
      <c r="B57" s="226">
        <v>162.016</v>
      </c>
      <c r="C57" s="223">
        <v>159.026</v>
      </c>
      <c r="D57" s="222">
        <v>0</v>
      </c>
      <c r="E57" s="223">
        <v>0</v>
      </c>
      <c r="F57" s="222">
        <f>SUM(B57:E57)</f>
        <v>321.04200000000003</v>
      </c>
      <c r="G57" s="225">
        <f>F57/$F$9</f>
        <v>0.006675639687462072</v>
      </c>
      <c r="H57" s="226">
        <v>1180.0459999999998</v>
      </c>
      <c r="I57" s="223">
        <v>850.202</v>
      </c>
      <c r="J57" s="222"/>
      <c r="K57" s="223"/>
      <c r="L57" s="222">
        <f>SUM(H57:K57)</f>
        <v>2030.2479999999998</v>
      </c>
      <c r="M57" s="388">
        <f>IF(ISERROR(F57/L57-1),"         /0",(F57/L57-1))</f>
        <v>-0.841870549804753</v>
      </c>
      <c r="N57" s="393">
        <v>3173.7810000000004</v>
      </c>
      <c r="O57" s="223">
        <v>2561.5990000000006</v>
      </c>
      <c r="P57" s="222"/>
      <c r="Q57" s="223"/>
      <c r="R57" s="222">
        <f>SUM(N57:Q57)</f>
        <v>5735.380000000001</v>
      </c>
      <c r="S57" s="408">
        <f>R57/$R$9</f>
        <v>0.011136493103529689</v>
      </c>
      <c r="T57" s="226">
        <v>5742.842000000001</v>
      </c>
      <c r="U57" s="223">
        <v>5412.613000000001</v>
      </c>
      <c r="V57" s="222"/>
      <c r="W57" s="223"/>
      <c r="X57" s="222">
        <f>SUM(T57:W57)</f>
        <v>11155.455000000002</v>
      </c>
      <c r="Y57" s="221">
        <f>IF(ISERROR(R57/X57-1),"         /0",IF(R57/X57&gt;5,"  *  ",(R57/X57-1)))</f>
        <v>-0.4858676763968839</v>
      </c>
    </row>
    <row r="58" spans="1:25" s="213" customFormat="1" ht="19.5" customHeight="1">
      <c r="A58" s="228" t="s">
        <v>156</v>
      </c>
      <c r="B58" s="226">
        <v>183.74099999999999</v>
      </c>
      <c r="C58" s="223">
        <v>95.67099999999999</v>
      </c>
      <c r="D58" s="222">
        <v>0.31</v>
      </c>
      <c r="E58" s="223">
        <v>0</v>
      </c>
      <c r="F58" s="222">
        <f>SUM(B58:E58)</f>
        <v>279.722</v>
      </c>
      <c r="G58" s="225">
        <f>F58/$F$9</f>
        <v>0.005816445464008652</v>
      </c>
      <c r="H58" s="226">
        <v>186.251</v>
      </c>
      <c r="I58" s="223">
        <v>179.86200000000002</v>
      </c>
      <c r="J58" s="222">
        <v>0</v>
      </c>
      <c r="K58" s="223">
        <v>0</v>
      </c>
      <c r="L58" s="222">
        <f>SUM(H58:K58)</f>
        <v>366.11300000000006</v>
      </c>
      <c r="M58" s="388">
        <f>IF(ISERROR(F58/L58-1),"         /0",(F58/L58-1))</f>
        <v>-0.23596813005820627</v>
      </c>
      <c r="N58" s="393">
        <v>1780.835</v>
      </c>
      <c r="O58" s="223">
        <v>1052.1299999999997</v>
      </c>
      <c r="P58" s="222">
        <v>3.119</v>
      </c>
      <c r="Q58" s="223">
        <v>0.589</v>
      </c>
      <c r="R58" s="222">
        <f>SUM(N58:Q58)</f>
        <v>2836.673</v>
      </c>
      <c r="S58" s="408">
        <f>R58/$R$9</f>
        <v>0.005508020270926925</v>
      </c>
      <c r="T58" s="226">
        <v>2037.8310000000006</v>
      </c>
      <c r="U58" s="223">
        <v>1394.1639999999998</v>
      </c>
      <c r="V58" s="222">
        <v>1.512</v>
      </c>
      <c r="W58" s="223">
        <v>0</v>
      </c>
      <c r="X58" s="222">
        <f>SUM(T58:W58)</f>
        <v>3433.5070000000005</v>
      </c>
      <c r="Y58" s="221">
        <f>IF(ISERROR(R58/X58-1),"         /0",IF(R58/X58&gt;5,"  *  ",(R58/X58-1)))</f>
        <v>-0.17382635305534566</v>
      </c>
    </row>
    <row r="59" spans="1:25" s="213" customFormat="1" ht="19.5" customHeight="1">
      <c r="A59" s="228" t="s">
        <v>184</v>
      </c>
      <c r="B59" s="226">
        <v>90.054</v>
      </c>
      <c r="C59" s="223">
        <v>46.196</v>
      </c>
      <c r="D59" s="222">
        <v>0</v>
      </c>
      <c r="E59" s="223">
        <v>0.266</v>
      </c>
      <c r="F59" s="222">
        <f t="shared" si="24"/>
        <v>136.516</v>
      </c>
      <c r="G59" s="225">
        <f t="shared" si="25"/>
        <v>0.002838667923740732</v>
      </c>
      <c r="H59" s="226">
        <v>6.710999999999999</v>
      </c>
      <c r="I59" s="223">
        <v>6.858</v>
      </c>
      <c r="J59" s="222"/>
      <c r="K59" s="223"/>
      <c r="L59" s="222">
        <f t="shared" si="26"/>
        <v>13.568999999999999</v>
      </c>
      <c r="M59" s="388">
        <f>IF(ISERROR(F59/L59-1),"         /0",(F59/L59-1))</f>
        <v>9.060874051145994</v>
      </c>
      <c r="N59" s="393">
        <v>749.8830000000003</v>
      </c>
      <c r="O59" s="223">
        <v>495.098</v>
      </c>
      <c r="P59" s="222">
        <v>0.426</v>
      </c>
      <c r="Q59" s="223">
        <v>0.6890000000000001</v>
      </c>
      <c r="R59" s="222">
        <f t="shared" si="27"/>
        <v>1246.0960000000002</v>
      </c>
      <c r="S59" s="408">
        <f t="shared" si="28"/>
        <v>0.0024195675805850584</v>
      </c>
      <c r="T59" s="226">
        <v>125.09000000000002</v>
      </c>
      <c r="U59" s="223">
        <v>62.23800000000001</v>
      </c>
      <c r="V59" s="222">
        <v>0.034</v>
      </c>
      <c r="W59" s="223">
        <v>0.09</v>
      </c>
      <c r="X59" s="222">
        <f t="shared" si="29"/>
        <v>187.45200000000003</v>
      </c>
      <c r="Y59" s="221" t="str">
        <f t="shared" si="30"/>
        <v>  *  </v>
      </c>
    </row>
    <row r="60" spans="1:25" s="213" customFormat="1" ht="19.5" customHeight="1">
      <c r="A60" s="228" t="s">
        <v>189</v>
      </c>
      <c r="B60" s="226">
        <v>74.156</v>
      </c>
      <c r="C60" s="223">
        <v>46.681</v>
      </c>
      <c r="D60" s="222">
        <v>0</v>
      </c>
      <c r="E60" s="223">
        <v>0</v>
      </c>
      <c r="F60" s="222">
        <f>SUM(B60:E60)</f>
        <v>120.837</v>
      </c>
      <c r="G60" s="225">
        <f>F60/$F$9</f>
        <v>0.0025126440556495857</v>
      </c>
      <c r="H60" s="226">
        <v>53.742</v>
      </c>
      <c r="I60" s="223">
        <v>37.109</v>
      </c>
      <c r="J60" s="222">
        <v>1.573</v>
      </c>
      <c r="K60" s="223">
        <v>1.058</v>
      </c>
      <c r="L60" s="222">
        <f>SUM(H60:K60)</f>
        <v>93.482</v>
      </c>
      <c r="M60" s="388">
        <f>IF(ISERROR(F60/L60-1),"         /0",(F60/L60-1))</f>
        <v>0.2926231787937785</v>
      </c>
      <c r="N60" s="393">
        <v>582.5060000000001</v>
      </c>
      <c r="O60" s="223">
        <v>360.93299999999994</v>
      </c>
      <c r="P60" s="222">
        <v>11.903</v>
      </c>
      <c r="Q60" s="223">
        <v>11.954</v>
      </c>
      <c r="R60" s="222">
        <f>SUM(N60:Q60)</f>
        <v>967.296</v>
      </c>
      <c r="S60" s="408">
        <f>R60/$R$9</f>
        <v>0.0018782164796529355</v>
      </c>
      <c r="T60" s="226">
        <v>638.9889999999999</v>
      </c>
      <c r="U60" s="223">
        <v>370.322</v>
      </c>
      <c r="V60" s="222">
        <v>9.305</v>
      </c>
      <c r="W60" s="223">
        <v>8.618</v>
      </c>
      <c r="X60" s="222">
        <f>SUM(T60:W60)</f>
        <v>1027.234</v>
      </c>
      <c r="Y60" s="221">
        <f>IF(ISERROR(R60/X60-1),"         /0",IF(R60/X60&gt;5,"  *  ",(R60/X60-1)))</f>
        <v>-0.05834892536656677</v>
      </c>
    </row>
    <row r="61" spans="1:25" s="213" customFormat="1" ht="19.5" customHeight="1">
      <c r="A61" s="228" t="s">
        <v>169</v>
      </c>
      <c r="B61" s="226">
        <v>39.299</v>
      </c>
      <c r="C61" s="223">
        <v>66.32</v>
      </c>
      <c r="D61" s="222">
        <v>0</v>
      </c>
      <c r="E61" s="223">
        <v>0</v>
      </c>
      <c r="F61" s="222">
        <f>SUM(B61:E61)</f>
        <v>105.619</v>
      </c>
      <c r="G61" s="225">
        <f>F61/$F$9</f>
        <v>0.002196206066963377</v>
      </c>
      <c r="H61" s="226">
        <v>80.049</v>
      </c>
      <c r="I61" s="223">
        <v>198.05399999999997</v>
      </c>
      <c r="J61" s="222"/>
      <c r="K61" s="223"/>
      <c r="L61" s="222">
        <f>SUM(H61:K61)</f>
        <v>278.10299999999995</v>
      </c>
      <c r="M61" s="388">
        <f>IF(ISERROR(F61/L61-1),"         /0",(F61/L61-1))</f>
        <v>-0.6202162508135474</v>
      </c>
      <c r="N61" s="393">
        <v>2348.078</v>
      </c>
      <c r="O61" s="223">
        <v>2148.5549999999994</v>
      </c>
      <c r="P61" s="222"/>
      <c r="Q61" s="223"/>
      <c r="R61" s="222">
        <f>SUM(N61:Q61)</f>
        <v>4496.633</v>
      </c>
      <c r="S61" s="408">
        <f>R61/$R$9</f>
        <v>0.008731195211756502</v>
      </c>
      <c r="T61" s="226">
        <v>1472.0320000000002</v>
      </c>
      <c r="U61" s="223">
        <v>1696.1060000000002</v>
      </c>
      <c r="V61" s="222"/>
      <c r="W61" s="223"/>
      <c r="X61" s="222">
        <f>SUM(T61:W61)</f>
        <v>3168.1380000000004</v>
      </c>
      <c r="Y61" s="221">
        <f>IF(ISERROR(R61/X61-1),"         /0",IF(R61/X61&gt;5,"  *  ",(R61/X61-1)))</f>
        <v>0.4193299029272082</v>
      </c>
    </row>
    <row r="62" spans="1:25" s="213" customFormat="1" ht="19.5" customHeight="1" thickBot="1">
      <c r="A62" s="228" t="s">
        <v>167</v>
      </c>
      <c r="B62" s="226">
        <v>51.96999999999999</v>
      </c>
      <c r="C62" s="223">
        <v>18.53</v>
      </c>
      <c r="D62" s="222">
        <v>0.3</v>
      </c>
      <c r="E62" s="223">
        <v>0.6</v>
      </c>
      <c r="F62" s="222">
        <f t="shared" si="24"/>
        <v>71.39999999999999</v>
      </c>
      <c r="G62" s="225">
        <f t="shared" si="25"/>
        <v>0.0014846676562094425</v>
      </c>
      <c r="H62" s="226">
        <v>51.998</v>
      </c>
      <c r="I62" s="223">
        <v>46.090999999999994</v>
      </c>
      <c r="J62" s="222">
        <v>0.521</v>
      </c>
      <c r="K62" s="223">
        <v>0.30100000000000005</v>
      </c>
      <c r="L62" s="222">
        <f t="shared" si="26"/>
        <v>98.911</v>
      </c>
      <c r="M62" s="388">
        <f>IF(ISERROR(F62/L62-1),"         /0",(F62/L62-1))</f>
        <v>-0.278138932980154</v>
      </c>
      <c r="N62" s="393">
        <v>1163.732</v>
      </c>
      <c r="O62" s="223">
        <v>1217.3249999999998</v>
      </c>
      <c r="P62" s="222">
        <v>927.091</v>
      </c>
      <c r="Q62" s="223">
        <v>1429.085</v>
      </c>
      <c r="R62" s="222">
        <f t="shared" si="27"/>
        <v>4737.233</v>
      </c>
      <c r="S62" s="408">
        <f t="shared" si="28"/>
        <v>0.00919837266829979</v>
      </c>
      <c r="T62" s="226">
        <v>906.9580000000001</v>
      </c>
      <c r="U62" s="223">
        <v>898.99</v>
      </c>
      <c r="V62" s="222">
        <v>5.163000000000001</v>
      </c>
      <c r="W62" s="223">
        <v>205.63299999999998</v>
      </c>
      <c r="X62" s="222">
        <f t="shared" si="29"/>
        <v>2016.7440000000001</v>
      </c>
      <c r="Y62" s="221">
        <f t="shared" si="30"/>
        <v>1.3489510815453025</v>
      </c>
    </row>
    <row r="63" spans="1:25" s="229" customFormat="1" ht="19.5" customHeight="1">
      <c r="A63" s="236" t="s">
        <v>56</v>
      </c>
      <c r="B63" s="233">
        <f>SUM(B64:B68)</f>
        <v>398.91100000000006</v>
      </c>
      <c r="C63" s="232">
        <f>SUM(C64:C68)</f>
        <v>187.737</v>
      </c>
      <c r="D63" s="231">
        <f>SUM(D64:D68)</f>
        <v>0</v>
      </c>
      <c r="E63" s="232">
        <f>SUM(E64:E68)</f>
        <v>23.851</v>
      </c>
      <c r="F63" s="231">
        <f t="shared" si="24"/>
        <v>610.499</v>
      </c>
      <c r="G63" s="234">
        <f t="shared" si="25"/>
        <v>0.012694511476865667</v>
      </c>
      <c r="H63" s="233">
        <f>SUM(H64:H68)</f>
        <v>407.094</v>
      </c>
      <c r="I63" s="232">
        <f>SUM(I64:I68)</f>
        <v>241.238</v>
      </c>
      <c r="J63" s="231">
        <f>SUM(J64:J68)</f>
        <v>38.264</v>
      </c>
      <c r="K63" s="232">
        <f>SUM(K64:K68)</f>
        <v>0</v>
      </c>
      <c r="L63" s="231">
        <f t="shared" si="26"/>
        <v>686.596</v>
      </c>
      <c r="M63" s="387">
        <f>IF(ISERROR(F63/L63-1),"         /0",(F63/L63-1))</f>
        <v>-0.11083227982685595</v>
      </c>
      <c r="N63" s="392">
        <f>SUM(N64:N68)</f>
        <v>6199.750000000001</v>
      </c>
      <c r="O63" s="232">
        <f>SUM(O64:O68)</f>
        <v>2117.2289999999994</v>
      </c>
      <c r="P63" s="231">
        <f>SUM(P64:P68)</f>
        <v>0.43</v>
      </c>
      <c r="Q63" s="232">
        <f>SUM(Q64:Q68)</f>
        <v>44.252</v>
      </c>
      <c r="R63" s="231">
        <f t="shared" si="27"/>
        <v>8361.661</v>
      </c>
      <c r="S63" s="407">
        <f t="shared" si="28"/>
        <v>0.01623599134853369</v>
      </c>
      <c r="T63" s="233">
        <f>SUM(T64:T68)</f>
        <v>5105.711</v>
      </c>
      <c r="U63" s="232">
        <f>SUM(U64:U68)</f>
        <v>2344.8590000000004</v>
      </c>
      <c r="V63" s="231">
        <f>SUM(V64:V68)</f>
        <v>317.72999999999996</v>
      </c>
      <c r="W63" s="232">
        <f>SUM(W64:W68)</f>
        <v>29.47</v>
      </c>
      <c r="X63" s="231">
        <f t="shared" si="29"/>
        <v>7797.77</v>
      </c>
      <c r="Y63" s="230">
        <f t="shared" si="30"/>
        <v>0.07231439244809734</v>
      </c>
    </row>
    <row r="64" spans="1:25" ht="19.5" customHeight="1">
      <c r="A64" s="228" t="s">
        <v>168</v>
      </c>
      <c r="B64" s="226">
        <v>110.137</v>
      </c>
      <c r="C64" s="223">
        <v>121.747</v>
      </c>
      <c r="D64" s="222">
        <v>0</v>
      </c>
      <c r="E64" s="223">
        <v>0</v>
      </c>
      <c r="F64" s="222">
        <f t="shared" si="24"/>
        <v>231.88400000000001</v>
      </c>
      <c r="G64" s="225">
        <f t="shared" si="25"/>
        <v>0.004821718134348326</v>
      </c>
      <c r="H64" s="226">
        <v>93.81</v>
      </c>
      <c r="I64" s="223">
        <v>57.373</v>
      </c>
      <c r="J64" s="222"/>
      <c r="K64" s="223"/>
      <c r="L64" s="222">
        <f t="shared" si="26"/>
        <v>151.183</v>
      </c>
      <c r="M64" s="388">
        <f>IF(ISERROR(F64/L64-1),"         /0",(F64/L64-1))</f>
        <v>0.533796789321551</v>
      </c>
      <c r="N64" s="393">
        <v>3138.2300000000005</v>
      </c>
      <c r="O64" s="223">
        <v>1389.7529999999995</v>
      </c>
      <c r="P64" s="222"/>
      <c r="Q64" s="223"/>
      <c r="R64" s="222">
        <f t="shared" si="27"/>
        <v>4527.983</v>
      </c>
      <c r="S64" s="408">
        <f t="shared" si="28"/>
        <v>0.008792068084834775</v>
      </c>
      <c r="T64" s="226">
        <v>2920.207</v>
      </c>
      <c r="U64" s="223">
        <v>1402.2090000000003</v>
      </c>
      <c r="V64" s="222"/>
      <c r="W64" s="223"/>
      <c r="X64" s="222">
        <f t="shared" si="29"/>
        <v>4322.416</v>
      </c>
      <c r="Y64" s="221">
        <f t="shared" si="30"/>
        <v>0.04755835625261429</v>
      </c>
    </row>
    <row r="65" spans="1:25" ht="19.5" customHeight="1">
      <c r="A65" s="228" t="s">
        <v>169</v>
      </c>
      <c r="B65" s="226">
        <v>119.025</v>
      </c>
      <c r="C65" s="223">
        <v>60.217</v>
      </c>
      <c r="D65" s="222">
        <v>0</v>
      </c>
      <c r="E65" s="223">
        <v>0</v>
      </c>
      <c r="F65" s="222">
        <f>SUM(B65:E65)</f>
        <v>179.24200000000002</v>
      </c>
      <c r="G65" s="225">
        <f>F65/$F$9</f>
        <v>0.00372709803969598</v>
      </c>
      <c r="H65" s="226">
        <v>207.744</v>
      </c>
      <c r="I65" s="223">
        <v>77.728</v>
      </c>
      <c r="J65" s="222"/>
      <c r="K65" s="223"/>
      <c r="L65" s="222">
        <f>SUM(H65:K65)</f>
        <v>285.472</v>
      </c>
      <c r="M65" s="388">
        <f>IF(ISERROR(F65/L65-1),"         /0",(F65/L65-1))</f>
        <v>-0.37212055823338175</v>
      </c>
      <c r="N65" s="393">
        <v>1997.2759999999998</v>
      </c>
      <c r="O65" s="223">
        <v>527.144</v>
      </c>
      <c r="P65" s="222"/>
      <c r="Q65" s="223"/>
      <c r="R65" s="222">
        <f>SUM(N65:Q65)</f>
        <v>2524.42</v>
      </c>
      <c r="S65" s="408">
        <f>R65/$R$9</f>
        <v>0.004901712863038267</v>
      </c>
      <c r="T65" s="226">
        <v>1353</v>
      </c>
      <c r="U65" s="223">
        <v>654.586</v>
      </c>
      <c r="V65" s="222"/>
      <c r="W65" s="223"/>
      <c r="X65" s="222">
        <f>SUM(T65:W65)</f>
        <v>2007.586</v>
      </c>
      <c r="Y65" s="221">
        <f>IF(ISERROR(R65/X65-1),"         /0",IF(R65/X65&gt;5,"  *  ",(R65/X65-1)))</f>
        <v>0.257440528077004</v>
      </c>
    </row>
    <row r="66" spans="1:25" ht="19.5" customHeight="1">
      <c r="A66" s="228" t="s">
        <v>173</v>
      </c>
      <c r="B66" s="226">
        <v>105.378</v>
      </c>
      <c r="C66" s="223">
        <v>0</v>
      </c>
      <c r="D66" s="222">
        <v>0</v>
      </c>
      <c r="E66" s="223">
        <v>0</v>
      </c>
      <c r="F66" s="222">
        <f>SUM(B66:E66)</f>
        <v>105.378</v>
      </c>
      <c r="G66" s="225">
        <f>F66/$F$9</f>
        <v>0.002191194793782054</v>
      </c>
      <c r="H66" s="226">
        <v>48.141</v>
      </c>
      <c r="I66" s="223">
        <v>104.161</v>
      </c>
      <c r="J66" s="222"/>
      <c r="K66" s="223"/>
      <c r="L66" s="222">
        <f>SUM(H66:K66)</f>
        <v>152.302</v>
      </c>
      <c r="M66" s="388">
        <f>IF(ISERROR(F66/L66-1),"         /0",(F66/L66-1))</f>
        <v>-0.3080983834749379</v>
      </c>
      <c r="N66" s="393">
        <v>580.948</v>
      </c>
      <c r="O66" s="223">
        <v>58.056000000000004</v>
      </c>
      <c r="P66" s="222"/>
      <c r="Q66" s="223"/>
      <c r="R66" s="222">
        <f>SUM(N66:Q66)</f>
        <v>639.004</v>
      </c>
      <c r="S66" s="408">
        <f>R66/$R$9</f>
        <v>0.0012407658497131636</v>
      </c>
      <c r="T66" s="226">
        <v>329.148</v>
      </c>
      <c r="U66" s="223">
        <v>235.965</v>
      </c>
      <c r="V66" s="222"/>
      <c r="W66" s="223"/>
      <c r="X66" s="222">
        <f>SUM(T66:W66)</f>
        <v>565.113</v>
      </c>
      <c r="Y66" s="221">
        <f>IF(ISERROR(R66/X66-1),"         /0",IF(R66/X66&gt;5,"  *  ",(R66/X66-1)))</f>
        <v>0.1307543800974318</v>
      </c>
    </row>
    <row r="67" spans="1:25" ht="19.5" customHeight="1">
      <c r="A67" s="228" t="s">
        <v>156</v>
      </c>
      <c r="B67" s="226">
        <v>55.153000000000006</v>
      </c>
      <c r="C67" s="223">
        <v>1.768</v>
      </c>
      <c r="D67" s="222">
        <v>0</v>
      </c>
      <c r="E67" s="223">
        <v>0</v>
      </c>
      <c r="F67" s="222">
        <f>SUM(B67:E67)</f>
        <v>56.92100000000001</v>
      </c>
      <c r="G67" s="225">
        <f>F67/$F$9</f>
        <v>0.0011835961857016484</v>
      </c>
      <c r="H67" s="226">
        <v>52.312</v>
      </c>
      <c r="I67" s="223">
        <v>1.8880000000000001</v>
      </c>
      <c r="J67" s="222">
        <v>0</v>
      </c>
      <c r="K67" s="223">
        <v>0</v>
      </c>
      <c r="L67" s="222">
        <f>SUM(H67:K67)</f>
        <v>54.199999999999996</v>
      </c>
      <c r="M67" s="388">
        <f>IF(ISERROR(F67/L67-1),"         /0",(F67/L67-1))</f>
        <v>0.05020295202952041</v>
      </c>
      <c r="N67" s="393">
        <v>418.03100000000006</v>
      </c>
      <c r="O67" s="223">
        <v>19.37</v>
      </c>
      <c r="P67" s="222">
        <v>0</v>
      </c>
      <c r="Q67" s="223">
        <v>0</v>
      </c>
      <c r="R67" s="222">
        <f>SUM(N67:Q67)</f>
        <v>437.40100000000007</v>
      </c>
      <c r="S67" s="408">
        <f>R67/$R$9</f>
        <v>0.0008493095871549904</v>
      </c>
      <c r="T67" s="226">
        <v>372.5629999999999</v>
      </c>
      <c r="U67" s="223">
        <v>8.965</v>
      </c>
      <c r="V67" s="222">
        <v>0.3</v>
      </c>
      <c r="W67" s="223">
        <v>0</v>
      </c>
      <c r="X67" s="222">
        <f>SUM(T67:W67)</f>
        <v>381.82799999999986</v>
      </c>
      <c r="Y67" s="221">
        <f>IF(ISERROR(R67/X67-1),"         /0",IF(R67/X67&gt;5,"  *  ",(R67/X67-1)))</f>
        <v>0.14554459075814297</v>
      </c>
    </row>
    <row r="68" spans="1:25" ht="19.5" customHeight="1" thickBot="1">
      <c r="A68" s="228" t="s">
        <v>167</v>
      </c>
      <c r="B68" s="226">
        <v>9.218000000000002</v>
      </c>
      <c r="C68" s="223">
        <v>4.005</v>
      </c>
      <c r="D68" s="222">
        <v>0</v>
      </c>
      <c r="E68" s="223">
        <v>23.851</v>
      </c>
      <c r="F68" s="222">
        <f>SUM(B68:E68)</f>
        <v>37.074</v>
      </c>
      <c r="G68" s="225">
        <f>F68/$F$9</f>
        <v>0.0007709043233376594</v>
      </c>
      <c r="H68" s="226">
        <v>5.087</v>
      </c>
      <c r="I68" s="223">
        <v>0.088</v>
      </c>
      <c r="J68" s="222">
        <v>38.264</v>
      </c>
      <c r="K68" s="223">
        <v>0</v>
      </c>
      <c r="L68" s="222">
        <f>SUM(H68:K68)</f>
        <v>43.439</v>
      </c>
      <c r="M68" s="388">
        <f>IF(ISERROR(F68/L68-1),"         /0",(F68/L68-1))</f>
        <v>-0.14652731416469078</v>
      </c>
      <c r="N68" s="393">
        <v>65.26499999999999</v>
      </c>
      <c r="O68" s="223">
        <v>122.90599999999999</v>
      </c>
      <c r="P68" s="222">
        <v>0.43</v>
      </c>
      <c r="Q68" s="223">
        <v>44.252</v>
      </c>
      <c r="R68" s="222">
        <f>SUM(N68:Q68)</f>
        <v>232.853</v>
      </c>
      <c r="S68" s="408">
        <f>R68/$R$9</f>
        <v>0.00045213496379249474</v>
      </c>
      <c r="T68" s="226">
        <v>130.793</v>
      </c>
      <c r="U68" s="223">
        <v>43.134</v>
      </c>
      <c r="V68" s="222">
        <v>317.42999999999995</v>
      </c>
      <c r="W68" s="223">
        <v>29.47</v>
      </c>
      <c r="X68" s="222">
        <f>SUM(T68:W68)</f>
        <v>520.827</v>
      </c>
      <c r="Y68" s="221">
        <f>IF(ISERROR(R68/X68-1),"         /0",IF(R68/X68&gt;5,"  *  ",(R68/X68-1)))</f>
        <v>-0.5529168034683302</v>
      </c>
    </row>
    <row r="69" spans="1:25" s="323" customFormat="1" ht="19.5" customHeight="1" thickBot="1">
      <c r="A69" s="329" t="s">
        <v>55</v>
      </c>
      <c r="B69" s="327">
        <v>76.72800000000001</v>
      </c>
      <c r="C69" s="326">
        <v>37.532</v>
      </c>
      <c r="D69" s="325">
        <v>0</v>
      </c>
      <c r="E69" s="326">
        <v>0</v>
      </c>
      <c r="F69" s="325">
        <f>SUM(B69:E69)</f>
        <v>114.26</v>
      </c>
      <c r="G69" s="328">
        <f>F69/$F$9</f>
        <v>0.002375884123228164</v>
      </c>
      <c r="H69" s="327">
        <v>69.958</v>
      </c>
      <c r="I69" s="326">
        <v>0</v>
      </c>
      <c r="J69" s="325"/>
      <c r="K69" s="326"/>
      <c r="L69" s="325">
        <f t="shared" si="26"/>
        <v>69.958</v>
      </c>
      <c r="M69" s="390">
        <f>IF(ISERROR(F69/L69-1),"         /0",(F69/L69-1))</f>
        <v>0.6332656736899283</v>
      </c>
      <c r="N69" s="395">
        <v>858.5819999999999</v>
      </c>
      <c r="O69" s="326">
        <v>64.19</v>
      </c>
      <c r="P69" s="325">
        <v>0.15</v>
      </c>
      <c r="Q69" s="326">
        <v>0</v>
      </c>
      <c r="R69" s="325">
        <f>SUM(N69:Q69)</f>
        <v>922.9219999999999</v>
      </c>
      <c r="S69" s="410">
        <f>R69/$R$9</f>
        <v>0.001792054665618638</v>
      </c>
      <c r="T69" s="327">
        <v>811.238</v>
      </c>
      <c r="U69" s="326">
        <v>0.972</v>
      </c>
      <c r="V69" s="325">
        <v>2.597</v>
      </c>
      <c r="W69" s="326">
        <v>4.6690000000000005</v>
      </c>
      <c r="X69" s="325">
        <f>SUM(T69:W69)</f>
        <v>819.476</v>
      </c>
      <c r="Y69" s="324">
        <f>IF(ISERROR(R69/X69-1),"         /0",IF(R69/X69&gt;5,"  *  ",(R69/X69-1)))</f>
        <v>0.1262343253493694</v>
      </c>
    </row>
    <row r="70" ht="15" thickTop="1">
      <c r="A70" s="120" t="s">
        <v>42</v>
      </c>
    </row>
    <row r="71" ht="15">
      <c r="A71" s="120" t="s">
        <v>54</v>
      </c>
    </row>
    <row r="72" ht="15">
      <c r="A72" s="121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">
    <cfRule type="cellIs" priority="4" dxfId="91" operator="lessThan" stopIfTrue="1">
      <formula>0</formula>
    </cfRule>
  </conditionalFormatting>
  <conditionalFormatting sqref="Y9:Y69 M9:M69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D1">
      <selection activeCell="U10" sqref="U10:X63"/>
    </sheetView>
  </sheetViews>
  <sheetFormatPr defaultColWidth="8.00390625" defaultRowHeight="15"/>
  <cols>
    <col min="1" max="1" width="25.421875" style="121" customWidth="1"/>
    <col min="2" max="2" width="39.421875" style="121" customWidth="1"/>
    <col min="3" max="3" width="12.421875" style="121" customWidth="1"/>
    <col min="4" max="4" width="12.421875" style="121" bestFit="1" customWidth="1"/>
    <col min="5" max="5" width="9.140625" style="121" bestFit="1" customWidth="1"/>
    <col min="6" max="6" width="11.421875" style="121" bestFit="1" customWidth="1"/>
    <col min="7" max="7" width="11.7109375" style="121" customWidth="1"/>
    <col min="8" max="8" width="10.421875" style="121" customWidth="1"/>
    <col min="9" max="10" width="12.7109375" style="121" bestFit="1" customWidth="1"/>
    <col min="11" max="11" width="9.7109375" style="121" bestFit="1" customWidth="1"/>
    <col min="12" max="12" width="10.57421875" style="121" bestFit="1" customWidth="1"/>
    <col min="13" max="13" width="12.7109375" style="121" bestFit="1" customWidth="1"/>
    <col min="14" max="14" width="9.421875" style="121" customWidth="1"/>
    <col min="15" max="16" width="13.00390625" style="121" bestFit="1" customWidth="1"/>
    <col min="17" max="18" width="10.57421875" style="121" bestFit="1" customWidth="1"/>
    <col min="19" max="19" width="13.00390625" style="121" bestFit="1" customWidth="1"/>
    <col min="20" max="20" width="10.57421875" style="121" customWidth="1"/>
    <col min="21" max="22" width="13.140625" style="121" bestFit="1" customWidth="1"/>
    <col min="23" max="23" width="10.28125" style="121" customWidth="1"/>
    <col min="24" max="24" width="10.8515625" style="121" bestFit="1" customWidth="1"/>
    <col min="25" max="25" width="13.00390625" style="121" bestFit="1" customWidth="1"/>
    <col min="26" max="26" width="9.8515625" style="121" bestFit="1" customWidth="1"/>
    <col min="27" max="16384" width="8.00390625" style="121" customWidth="1"/>
  </cols>
  <sheetData>
    <row r="1" spans="25:26" ht="21.75" thickBot="1">
      <c r="Y1" s="648" t="s">
        <v>28</v>
      </c>
      <c r="Z1" s="649"/>
    </row>
    <row r="2" ht="9.75" customHeight="1" thickBot="1"/>
    <row r="3" spans="1:26" ht="24" customHeight="1" thickTop="1">
      <c r="A3" s="559" t="s">
        <v>119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1"/>
    </row>
    <row r="4" spans="1:26" ht="21" customHeight="1" thickBot="1">
      <c r="A4" s="573" t="s">
        <v>44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s="167" customFormat="1" ht="19.5" customHeight="1" thickBot="1" thickTop="1">
      <c r="A5" s="562" t="s">
        <v>120</v>
      </c>
      <c r="B5" s="562" t="s">
        <v>121</v>
      </c>
      <c r="C5" s="577" t="s">
        <v>36</v>
      </c>
      <c r="D5" s="578"/>
      <c r="E5" s="578"/>
      <c r="F5" s="578"/>
      <c r="G5" s="578"/>
      <c r="H5" s="578"/>
      <c r="I5" s="578"/>
      <c r="J5" s="578"/>
      <c r="K5" s="579"/>
      <c r="L5" s="579"/>
      <c r="M5" s="579"/>
      <c r="N5" s="580"/>
      <c r="O5" s="581" t="s">
        <v>35</v>
      </c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80"/>
    </row>
    <row r="6" spans="1:26" s="166" customFormat="1" ht="26.25" customHeight="1" thickBot="1">
      <c r="A6" s="563"/>
      <c r="B6" s="563"/>
      <c r="C6" s="650" t="s">
        <v>152</v>
      </c>
      <c r="D6" s="651"/>
      <c r="E6" s="651"/>
      <c r="F6" s="651"/>
      <c r="G6" s="652"/>
      <c r="H6" s="566" t="s">
        <v>34</v>
      </c>
      <c r="I6" s="650" t="s">
        <v>155</v>
      </c>
      <c r="J6" s="651"/>
      <c r="K6" s="651"/>
      <c r="L6" s="651"/>
      <c r="M6" s="652"/>
      <c r="N6" s="566" t="s">
        <v>33</v>
      </c>
      <c r="O6" s="653" t="s">
        <v>153</v>
      </c>
      <c r="P6" s="651"/>
      <c r="Q6" s="651"/>
      <c r="R6" s="651"/>
      <c r="S6" s="652"/>
      <c r="T6" s="566" t="s">
        <v>34</v>
      </c>
      <c r="U6" s="653" t="s">
        <v>154</v>
      </c>
      <c r="V6" s="651"/>
      <c r="W6" s="651"/>
      <c r="X6" s="651"/>
      <c r="Y6" s="652"/>
      <c r="Z6" s="566" t="s">
        <v>33</v>
      </c>
    </row>
    <row r="7" spans="1:26" s="161" customFormat="1" ht="26.25" customHeight="1">
      <c r="A7" s="564"/>
      <c r="B7" s="564"/>
      <c r="C7" s="549" t="s">
        <v>22</v>
      </c>
      <c r="D7" s="550"/>
      <c r="E7" s="551" t="s">
        <v>21</v>
      </c>
      <c r="F7" s="552"/>
      <c r="G7" s="553" t="s">
        <v>17</v>
      </c>
      <c r="H7" s="567"/>
      <c r="I7" s="549" t="s">
        <v>22</v>
      </c>
      <c r="J7" s="550"/>
      <c r="K7" s="551" t="s">
        <v>21</v>
      </c>
      <c r="L7" s="552"/>
      <c r="M7" s="553" t="s">
        <v>17</v>
      </c>
      <c r="N7" s="567"/>
      <c r="O7" s="550" t="s">
        <v>22</v>
      </c>
      <c r="P7" s="550"/>
      <c r="Q7" s="555" t="s">
        <v>21</v>
      </c>
      <c r="R7" s="550"/>
      <c r="S7" s="553" t="s">
        <v>17</v>
      </c>
      <c r="T7" s="567"/>
      <c r="U7" s="556"/>
      <c r="V7" s="552"/>
      <c r="W7" s="551" t="s">
        <v>21</v>
      </c>
      <c r="X7" s="572"/>
      <c r="Y7" s="553" t="s">
        <v>17</v>
      </c>
      <c r="Z7" s="567"/>
    </row>
    <row r="8" spans="1:26" s="161" customFormat="1" ht="31.5" thickBot="1">
      <c r="A8" s="565"/>
      <c r="B8" s="565"/>
      <c r="C8" s="164" t="s">
        <v>19</v>
      </c>
      <c r="D8" s="162" t="s">
        <v>18</v>
      </c>
      <c r="E8" s="163" t="s">
        <v>19</v>
      </c>
      <c r="F8" s="162" t="s">
        <v>18</v>
      </c>
      <c r="G8" s="554"/>
      <c r="H8" s="568"/>
      <c r="I8" s="164" t="s">
        <v>19</v>
      </c>
      <c r="J8" s="162" t="s">
        <v>18</v>
      </c>
      <c r="K8" s="163" t="s">
        <v>19</v>
      </c>
      <c r="L8" s="162" t="s">
        <v>18</v>
      </c>
      <c r="M8" s="554"/>
      <c r="N8" s="568"/>
      <c r="O8" s="165" t="s">
        <v>19</v>
      </c>
      <c r="P8" s="162" t="s">
        <v>18</v>
      </c>
      <c r="Q8" s="163" t="s">
        <v>19</v>
      </c>
      <c r="R8" s="162" t="s">
        <v>18</v>
      </c>
      <c r="S8" s="554"/>
      <c r="T8" s="568"/>
      <c r="U8" s="164" t="s">
        <v>19</v>
      </c>
      <c r="V8" s="162" t="s">
        <v>18</v>
      </c>
      <c r="W8" s="163" t="s">
        <v>19</v>
      </c>
      <c r="X8" s="162" t="s">
        <v>18</v>
      </c>
      <c r="Y8" s="554"/>
      <c r="Z8" s="568"/>
    </row>
    <row r="9" spans="1:26" s="150" customFormat="1" ht="18" customHeight="1" thickBot="1" thickTop="1">
      <c r="A9" s="160" t="s">
        <v>24</v>
      </c>
      <c r="B9" s="365"/>
      <c r="C9" s="159">
        <f>SUM(C10:C63)</f>
        <v>1633959</v>
      </c>
      <c r="D9" s="153">
        <f>SUM(D10:D63)</f>
        <v>1633959</v>
      </c>
      <c r="E9" s="154">
        <f>SUM(E10:E63)</f>
        <v>75955</v>
      </c>
      <c r="F9" s="153">
        <f>SUM(F10:F63)</f>
        <v>75955</v>
      </c>
      <c r="G9" s="152">
        <f>SUM(C9:F9)</f>
        <v>3419828</v>
      </c>
      <c r="H9" s="156">
        <f aca="true" t="shared" si="0" ref="H9:H18">G9/$G$9</f>
        <v>1</v>
      </c>
      <c r="I9" s="155">
        <f>SUM(I10:I63)</f>
        <v>1495855</v>
      </c>
      <c r="J9" s="153">
        <f>SUM(J10:J63)</f>
        <v>1495855</v>
      </c>
      <c r="K9" s="154">
        <f>SUM(K10:K63)</f>
        <v>69880</v>
      </c>
      <c r="L9" s="153">
        <f>SUM(L10:L63)</f>
        <v>69880</v>
      </c>
      <c r="M9" s="152">
        <f aca="true" t="shared" si="1" ref="M9:M18">SUM(I9:L9)</f>
        <v>3131470</v>
      </c>
      <c r="N9" s="158">
        <f aca="true" t="shared" si="2" ref="N9:N18">IF(ISERROR(G9/M9-1),"         /0",(G9/M9-1))</f>
        <v>0.0920839094738255</v>
      </c>
      <c r="O9" s="157">
        <f>SUM(O10:O63)</f>
        <v>17260671</v>
      </c>
      <c r="P9" s="153">
        <f>SUM(P10:P63)</f>
        <v>17260671</v>
      </c>
      <c r="Q9" s="154">
        <f>SUM(Q10:Q63)</f>
        <v>751771</v>
      </c>
      <c r="R9" s="153">
        <f>SUM(R10:R63)</f>
        <v>751771</v>
      </c>
      <c r="S9" s="152">
        <f aca="true" t="shared" si="3" ref="S9:S18">SUM(O9:R9)</f>
        <v>36024884</v>
      </c>
      <c r="T9" s="156">
        <f aca="true" t="shared" si="4" ref="T9:T18">S9/$S$9</f>
        <v>1</v>
      </c>
      <c r="U9" s="155">
        <f>SUM(U10:U63)</f>
        <v>14549348</v>
      </c>
      <c r="V9" s="153">
        <f>SUM(V10:V63)</f>
        <v>14549348</v>
      </c>
      <c r="W9" s="154">
        <f>SUM(W10:W63)</f>
        <v>760513</v>
      </c>
      <c r="X9" s="153">
        <f>SUM(X10:X63)</f>
        <v>760513</v>
      </c>
      <c r="Y9" s="152">
        <f aca="true" t="shared" si="5" ref="Y9:Y18">SUM(U9:X9)</f>
        <v>30619722</v>
      </c>
      <c r="Z9" s="151">
        <f>IF(ISERROR(S9/Y9-1),"         /0",(S9/Y9-1))</f>
        <v>0.17652550862480076</v>
      </c>
    </row>
    <row r="10" spans="1:26" ht="21" customHeight="1" thickTop="1">
      <c r="A10" s="149" t="s">
        <v>359</v>
      </c>
      <c r="B10" s="366" t="s">
        <v>360</v>
      </c>
      <c r="C10" s="147">
        <v>605219</v>
      </c>
      <c r="D10" s="143">
        <v>592914</v>
      </c>
      <c r="E10" s="144">
        <v>19286</v>
      </c>
      <c r="F10" s="143">
        <v>19435</v>
      </c>
      <c r="G10" s="142">
        <f aca="true" t="shared" si="6" ref="G10:G63">SUM(C10:F10)</f>
        <v>1236854</v>
      </c>
      <c r="H10" s="146">
        <f t="shared" si="0"/>
        <v>0.36167140569642686</v>
      </c>
      <c r="I10" s="145">
        <v>545100</v>
      </c>
      <c r="J10" s="143">
        <v>532348</v>
      </c>
      <c r="K10" s="144">
        <v>18908</v>
      </c>
      <c r="L10" s="143">
        <v>15187</v>
      </c>
      <c r="M10" s="142">
        <f t="shared" si="1"/>
        <v>1111543</v>
      </c>
      <c r="N10" s="148">
        <f t="shared" si="2"/>
        <v>0.1127360794859038</v>
      </c>
      <c r="O10" s="147">
        <v>6191942</v>
      </c>
      <c r="P10" s="143">
        <v>6324307</v>
      </c>
      <c r="Q10" s="144">
        <v>180042</v>
      </c>
      <c r="R10" s="143">
        <v>181902</v>
      </c>
      <c r="S10" s="142">
        <f t="shared" si="3"/>
        <v>12878193</v>
      </c>
      <c r="T10" s="146">
        <f t="shared" si="4"/>
        <v>0.35748048487817474</v>
      </c>
      <c r="U10" s="145">
        <v>5370053</v>
      </c>
      <c r="V10" s="143">
        <v>5500291</v>
      </c>
      <c r="W10" s="144">
        <v>179285</v>
      </c>
      <c r="X10" s="143">
        <v>158790</v>
      </c>
      <c r="Y10" s="142">
        <f t="shared" si="5"/>
        <v>11208419</v>
      </c>
      <c r="Z10" s="141">
        <f aca="true" t="shared" si="7" ref="Z10:Z18">IF(ISERROR(S10/Y10-1),"         /0",IF(S10/Y10&gt;5,"  *  ",(S10/Y10-1)))</f>
        <v>0.14897498032505752</v>
      </c>
    </row>
    <row r="11" spans="1:26" ht="21" customHeight="1">
      <c r="A11" s="140" t="s">
        <v>361</v>
      </c>
      <c r="B11" s="367" t="s">
        <v>362</v>
      </c>
      <c r="C11" s="138">
        <v>215887</v>
      </c>
      <c r="D11" s="134">
        <v>218433</v>
      </c>
      <c r="E11" s="135">
        <v>1966</v>
      </c>
      <c r="F11" s="134">
        <v>2058</v>
      </c>
      <c r="G11" s="133">
        <f t="shared" si="6"/>
        <v>438344</v>
      </c>
      <c r="H11" s="137">
        <f t="shared" si="0"/>
        <v>0.12817720657296214</v>
      </c>
      <c r="I11" s="136">
        <v>196303</v>
      </c>
      <c r="J11" s="134">
        <v>203698</v>
      </c>
      <c r="K11" s="135">
        <v>2931</v>
      </c>
      <c r="L11" s="134">
        <v>3298</v>
      </c>
      <c r="M11" s="133">
        <f t="shared" si="1"/>
        <v>406230</v>
      </c>
      <c r="N11" s="139">
        <f t="shared" si="2"/>
        <v>0.0790537380301799</v>
      </c>
      <c r="O11" s="138">
        <v>2292131</v>
      </c>
      <c r="P11" s="134">
        <v>2285549</v>
      </c>
      <c r="Q11" s="135">
        <v>26245</v>
      </c>
      <c r="R11" s="134">
        <v>27113</v>
      </c>
      <c r="S11" s="133">
        <f t="shared" si="3"/>
        <v>4631038</v>
      </c>
      <c r="T11" s="137">
        <f t="shared" si="4"/>
        <v>0.12855108707636645</v>
      </c>
      <c r="U11" s="136">
        <v>1642060</v>
      </c>
      <c r="V11" s="134">
        <v>1638497</v>
      </c>
      <c r="W11" s="135">
        <v>41526</v>
      </c>
      <c r="X11" s="134">
        <v>44602</v>
      </c>
      <c r="Y11" s="133">
        <f t="shared" si="5"/>
        <v>3366685</v>
      </c>
      <c r="Z11" s="132">
        <f t="shared" si="7"/>
        <v>0.3755483509743265</v>
      </c>
    </row>
    <row r="12" spans="1:26" ht="21" customHeight="1">
      <c r="A12" s="140" t="s">
        <v>363</v>
      </c>
      <c r="B12" s="367" t="s">
        <v>364</v>
      </c>
      <c r="C12" s="138">
        <v>147437</v>
      </c>
      <c r="D12" s="134">
        <v>148118</v>
      </c>
      <c r="E12" s="135">
        <v>3179</v>
      </c>
      <c r="F12" s="134">
        <v>3060</v>
      </c>
      <c r="G12" s="133">
        <f t="shared" si="6"/>
        <v>301794</v>
      </c>
      <c r="H12" s="137">
        <f t="shared" si="0"/>
        <v>0.08824829786761205</v>
      </c>
      <c r="I12" s="136">
        <v>130310</v>
      </c>
      <c r="J12" s="134">
        <v>132366</v>
      </c>
      <c r="K12" s="135">
        <v>2534</v>
      </c>
      <c r="L12" s="134">
        <v>2669</v>
      </c>
      <c r="M12" s="133">
        <f t="shared" si="1"/>
        <v>267879</v>
      </c>
      <c r="N12" s="139">
        <f t="shared" si="2"/>
        <v>0.12660566897741155</v>
      </c>
      <c r="O12" s="138">
        <v>1573058</v>
      </c>
      <c r="P12" s="134">
        <v>1548669</v>
      </c>
      <c r="Q12" s="135">
        <v>34840</v>
      </c>
      <c r="R12" s="134">
        <v>36108</v>
      </c>
      <c r="S12" s="133">
        <f t="shared" si="3"/>
        <v>3192675</v>
      </c>
      <c r="T12" s="137">
        <f t="shared" si="4"/>
        <v>0.0886241576794529</v>
      </c>
      <c r="U12" s="136">
        <v>1260389</v>
      </c>
      <c r="V12" s="134">
        <v>1241668</v>
      </c>
      <c r="W12" s="135">
        <v>34211</v>
      </c>
      <c r="X12" s="134">
        <v>35086</v>
      </c>
      <c r="Y12" s="133">
        <f t="shared" si="5"/>
        <v>2571354</v>
      </c>
      <c r="Z12" s="132">
        <f t="shared" si="7"/>
        <v>0.2416318406567124</v>
      </c>
    </row>
    <row r="13" spans="1:26" ht="21" customHeight="1">
      <c r="A13" s="140" t="s">
        <v>365</v>
      </c>
      <c r="B13" s="367" t="s">
        <v>366</v>
      </c>
      <c r="C13" s="138">
        <v>116478</v>
      </c>
      <c r="D13" s="134">
        <v>119235</v>
      </c>
      <c r="E13" s="135">
        <v>1463</v>
      </c>
      <c r="F13" s="134">
        <v>1525</v>
      </c>
      <c r="G13" s="133">
        <f t="shared" si="6"/>
        <v>238701</v>
      </c>
      <c r="H13" s="137">
        <f t="shared" si="0"/>
        <v>0.06979912440040845</v>
      </c>
      <c r="I13" s="136">
        <v>115562</v>
      </c>
      <c r="J13" s="134">
        <v>116790</v>
      </c>
      <c r="K13" s="135">
        <v>144</v>
      </c>
      <c r="L13" s="134">
        <v>287</v>
      </c>
      <c r="M13" s="133">
        <f t="shared" si="1"/>
        <v>232783</v>
      </c>
      <c r="N13" s="139">
        <f t="shared" si="2"/>
        <v>0.02542281867662166</v>
      </c>
      <c r="O13" s="138">
        <v>1333494</v>
      </c>
      <c r="P13" s="134">
        <v>1319630</v>
      </c>
      <c r="Q13" s="135">
        <v>8523</v>
      </c>
      <c r="R13" s="134">
        <v>8054</v>
      </c>
      <c r="S13" s="133">
        <f t="shared" si="3"/>
        <v>2669701</v>
      </c>
      <c r="T13" s="137">
        <f t="shared" si="4"/>
        <v>0.07410713661146001</v>
      </c>
      <c r="U13" s="136">
        <v>1085296</v>
      </c>
      <c r="V13" s="134">
        <v>1071883</v>
      </c>
      <c r="W13" s="135">
        <v>10737</v>
      </c>
      <c r="X13" s="134">
        <v>9466</v>
      </c>
      <c r="Y13" s="133">
        <f t="shared" si="5"/>
        <v>2177382</v>
      </c>
      <c r="Z13" s="132">
        <f t="shared" si="7"/>
        <v>0.22610593823224412</v>
      </c>
    </row>
    <row r="14" spans="1:26" ht="21" customHeight="1">
      <c r="A14" s="140" t="s">
        <v>367</v>
      </c>
      <c r="B14" s="367" t="s">
        <v>368</v>
      </c>
      <c r="C14" s="138">
        <v>84038</v>
      </c>
      <c r="D14" s="134">
        <v>86098</v>
      </c>
      <c r="E14" s="135">
        <v>2227</v>
      </c>
      <c r="F14" s="134">
        <v>2160</v>
      </c>
      <c r="G14" s="133">
        <f t="shared" si="6"/>
        <v>174523</v>
      </c>
      <c r="H14" s="137">
        <f t="shared" si="0"/>
        <v>0.051032683515077365</v>
      </c>
      <c r="I14" s="136">
        <v>73599</v>
      </c>
      <c r="J14" s="134">
        <v>74459</v>
      </c>
      <c r="K14" s="135">
        <v>823</v>
      </c>
      <c r="L14" s="134">
        <v>874</v>
      </c>
      <c r="M14" s="133">
        <f t="shared" si="1"/>
        <v>149755</v>
      </c>
      <c r="N14" s="139">
        <f t="shared" si="2"/>
        <v>0.16539013722413265</v>
      </c>
      <c r="O14" s="138">
        <v>870857</v>
      </c>
      <c r="P14" s="134">
        <v>856293</v>
      </c>
      <c r="Q14" s="135">
        <v>19290</v>
      </c>
      <c r="R14" s="134">
        <v>19637</v>
      </c>
      <c r="S14" s="133">
        <f t="shared" si="3"/>
        <v>1766077</v>
      </c>
      <c r="T14" s="137">
        <f t="shared" si="4"/>
        <v>0.04902380809886855</v>
      </c>
      <c r="U14" s="136">
        <v>756257</v>
      </c>
      <c r="V14" s="134">
        <v>740141</v>
      </c>
      <c r="W14" s="135">
        <v>9879</v>
      </c>
      <c r="X14" s="134">
        <v>10682</v>
      </c>
      <c r="Y14" s="133">
        <f t="shared" si="5"/>
        <v>1516959</v>
      </c>
      <c r="Z14" s="132">
        <f t="shared" si="7"/>
        <v>0.16422197303948227</v>
      </c>
    </row>
    <row r="15" spans="1:26" ht="21" customHeight="1">
      <c r="A15" s="140" t="s">
        <v>369</v>
      </c>
      <c r="B15" s="367" t="s">
        <v>370</v>
      </c>
      <c r="C15" s="138">
        <v>61413</v>
      </c>
      <c r="D15" s="134">
        <v>61816</v>
      </c>
      <c r="E15" s="135">
        <v>2146</v>
      </c>
      <c r="F15" s="134">
        <v>2075</v>
      </c>
      <c r="G15" s="133">
        <f t="shared" si="6"/>
        <v>127450</v>
      </c>
      <c r="H15" s="137">
        <f t="shared" si="0"/>
        <v>0.037267956166216545</v>
      </c>
      <c r="I15" s="136">
        <v>57358</v>
      </c>
      <c r="J15" s="134">
        <v>57228</v>
      </c>
      <c r="K15" s="135">
        <v>1376</v>
      </c>
      <c r="L15" s="134">
        <v>1376</v>
      </c>
      <c r="M15" s="133">
        <f t="shared" si="1"/>
        <v>117338</v>
      </c>
      <c r="N15" s="139">
        <f t="shared" si="2"/>
        <v>0.08617839063219068</v>
      </c>
      <c r="O15" s="138">
        <v>643677</v>
      </c>
      <c r="P15" s="134">
        <v>641443</v>
      </c>
      <c r="Q15" s="135">
        <v>18031</v>
      </c>
      <c r="R15" s="134">
        <v>18603</v>
      </c>
      <c r="S15" s="133">
        <f t="shared" si="3"/>
        <v>1321754</v>
      </c>
      <c r="T15" s="137">
        <f t="shared" si="4"/>
        <v>0.03669002792625231</v>
      </c>
      <c r="U15" s="136">
        <v>574302</v>
      </c>
      <c r="V15" s="134">
        <v>568051</v>
      </c>
      <c r="W15" s="135">
        <v>17079</v>
      </c>
      <c r="X15" s="134">
        <v>17696</v>
      </c>
      <c r="Y15" s="133">
        <f t="shared" si="5"/>
        <v>1177128</v>
      </c>
      <c r="Z15" s="132">
        <f t="shared" si="7"/>
        <v>0.12286344390754445</v>
      </c>
    </row>
    <row r="16" spans="1:26" ht="21" customHeight="1">
      <c r="A16" s="140" t="s">
        <v>371</v>
      </c>
      <c r="B16" s="367" t="s">
        <v>372</v>
      </c>
      <c r="C16" s="138">
        <v>44777</v>
      </c>
      <c r="D16" s="134">
        <v>46814</v>
      </c>
      <c r="E16" s="135">
        <v>11475</v>
      </c>
      <c r="F16" s="134">
        <v>12497</v>
      </c>
      <c r="G16" s="133">
        <f t="shared" si="6"/>
        <v>115563</v>
      </c>
      <c r="H16" s="137">
        <f>G16/$G$9</f>
        <v>0.033792050360427484</v>
      </c>
      <c r="I16" s="136">
        <v>37936</v>
      </c>
      <c r="J16" s="134">
        <v>39916</v>
      </c>
      <c r="K16" s="135">
        <v>13085</v>
      </c>
      <c r="L16" s="134">
        <v>14156</v>
      </c>
      <c r="M16" s="133">
        <f>SUM(I16:L16)</f>
        <v>105093</v>
      </c>
      <c r="N16" s="139">
        <f>IF(ISERROR(G16/M16-1),"         /0",(G16/M16-1))</f>
        <v>0.09962604550255483</v>
      </c>
      <c r="O16" s="138">
        <v>471384</v>
      </c>
      <c r="P16" s="134">
        <v>470785</v>
      </c>
      <c r="Q16" s="135">
        <v>119678</v>
      </c>
      <c r="R16" s="134">
        <v>119504</v>
      </c>
      <c r="S16" s="133">
        <f>SUM(O16:R16)</f>
        <v>1181351</v>
      </c>
      <c r="T16" s="137">
        <f>S16/$S$9</f>
        <v>0.032792638555060996</v>
      </c>
      <c r="U16" s="136">
        <v>380813</v>
      </c>
      <c r="V16" s="134">
        <v>381535</v>
      </c>
      <c r="W16" s="135">
        <v>148937</v>
      </c>
      <c r="X16" s="134">
        <v>145997</v>
      </c>
      <c r="Y16" s="133">
        <f>SUM(U16:X16)</f>
        <v>1057282</v>
      </c>
      <c r="Z16" s="132">
        <f>IF(ISERROR(S16/Y16-1),"         /0",IF(S16/Y16&gt;5,"  *  ",(S16/Y16-1)))</f>
        <v>0.11734712214905763</v>
      </c>
    </row>
    <row r="17" spans="1:26" ht="21" customHeight="1">
      <c r="A17" s="140" t="s">
        <v>373</v>
      </c>
      <c r="B17" s="367" t="s">
        <v>374</v>
      </c>
      <c r="C17" s="138">
        <v>51085</v>
      </c>
      <c r="D17" s="134">
        <v>52266</v>
      </c>
      <c r="E17" s="135">
        <v>412</v>
      </c>
      <c r="F17" s="134">
        <v>253</v>
      </c>
      <c r="G17" s="133">
        <f t="shared" si="6"/>
        <v>104016</v>
      </c>
      <c r="H17" s="137">
        <f>G17/$G$9</f>
        <v>0.030415564759397256</v>
      </c>
      <c r="I17" s="136">
        <v>44299</v>
      </c>
      <c r="J17" s="134">
        <v>45089</v>
      </c>
      <c r="K17" s="135">
        <v>125</v>
      </c>
      <c r="L17" s="134">
        <v>116</v>
      </c>
      <c r="M17" s="133">
        <f>SUM(I17:L17)</f>
        <v>89629</v>
      </c>
      <c r="N17" s="139">
        <f>IF(ISERROR(G17/M17-1),"         /0",(G17/M17-1))</f>
        <v>0.16051724330294892</v>
      </c>
      <c r="O17" s="138">
        <v>573995</v>
      </c>
      <c r="P17" s="134">
        <v>565031</v>
      </c>
      <c r="Q17" s="135">
        <v>3265</v>
      </c>
      <c r="R17" s="134">
        <v>2600</v>
      </c>
      <c r="S17" s="133">
        <f>SUM(O17:R17)</f>
        <v>1144891</v>
      </c>
      <c r="T17" s="137">
        <f>S17/$S$9</f>
        <v>0.03178056034823041</v>
      </c>
      <c r="U17" s="136">
        <v>445038</v>
      </c>
      <c r="V17" s="134">
        <v>434860</v>
      </c>
      <c r="W17" s="135">
        <v>4249</v>
      </c>
      <c r="X17" s="134">
        <v>3918</v>
      </c>
      <c r="Y17" s="133">
        <f>SUM(U17:X17)</f>
        <v>888065</v>
      </c>
      <c r="Z17" s="132">
        <f>IF(ISERROR(S17/Y17-1),"         /0",IF(S17/Y17&gt;5,"  *  ",(S17/Y17-1)))</f>
        <v>0.2891972997472032</v>
      </c>
    </row>
    <row r="18" spans="1:26" ht="21" customHeight="1">
      <c r="A18" s="140" t="s">
        <v>375</v>
      </c>
      <c r="B18" s="367" t="s">
        <v>376</v>
      </c>
      <c r="C18" s="138">
        <v>43463</v>
      </c>
      <c r="D18" s="134">
        <v>43601</v>
      </c>
      <c r="E18" s="135">
        <v>1429</v>
      </c>
      <c r="F18" s="134">
        <v>1223</v>
      </c>
      <c r="G18" s="133">
        <f t="shared" si="6"/>
        <v>89716</v>
      </c>
      <c r="H18" s="137">
        <f t="shared" si="0"/>
        <v>0.026234067912187395</v>
      </c>
      <c r="I18" s="136">
        <v>37965</v>
      </c>
      <c r="J18" s="134">
        <v>38023</v>
      </c>
      <c r="K18" s="135">
        <v>1691</v>
      </c>
      <c r="L18" s="134">
        <v>1502</v>
      </c>
      <c r="M18" s="133">
        <f t="shared" si="1"/>
        <v>79181</v>
      </c>
      <c r="N18" s="139">
        <f t="shared" si="2"/>
        <v>0.1330495952311792</v>
      </c>
      <c r="O18" s="138">
        <v>461583</v>
      </c>
      <c r="P18" s="134">
        <v>445960</v>
      </c>
      <c r="Q18" s="135">
        <v>15142</v>
      </c>
      <c r="R18" s="134">
        <v>14948</v>
      </c>
      <c r="S18" s="133">
        <f t="shared" si="3"/>
        <v>937633</v>
      </c>
      <c r="T18" s="137">
        <f t="shared" si="4"/>
        <v>0.026027370414294742</v>
      </c>
      <c r="U18" s="136">
        <v>372206</v>
      </c>
      <c r="V18" s="134">
        <v>359042</v>
      </c>
      <c r="W18" s="135">
        <v>18960</v>
      </c>
      <c r="X18" s="134">
        <v>20137</v>
      </c>
      <c r="Y18" s="133">
        <f t="shared" si="5"/>
        <v>770345</v>
      </c>
      <c r="Z18" s="132">
        <f t="shared" si="7"/>
        <v>0.21715984396601518</v>
      </c>
    </row>
    <row r="19" spans="1:26" ht="21" customHeight="1">
      <c r="A19" s="140" t="s">
        <v>377</v>
      </c>
      <c r="B19" s="367" t="s">
        <v>378</v>
      </c>
      <c r="C19" s="138">
        <v>38633</v>
      </c>
      <c r="D19" s="134">
        <v>38775</v>
      </c>
      <c r="E19" s="135">
        <v>1247</v>
      </c>
      <c r="F19" s="134">
        <v>1273</v>
      </c>
      <c r="G19" s="133">
        <f t="shared" si="6"/>
        <v>79928</v>
      </c>
      <c r="H19" s="137">
        <f aca="true" t="shared" si="8" ref="H19:H29">G19/$G$9</f>
        <v>0.023371935664600677</v>
      </c>
      <c r="I19" s="136">
        <v>38572</v>
      </c>
      <c r="J19" s="134">
        <v>39938</v>
      </c>
      <c r="K19" s="135">
        <v>939</v>
      </c>
      <c r="L19" s="134">
        <v>972</v>
      </c>
      <c r="M19" s="133">
        <f aca="true" t="shared" si="9" ref="M19:M29">SUM(I19:L19)</f>
        <v>80421</v>
      </c>
      <c r="N19" s="139">
        <f aca="true" t="shared" si="10" ref="N19:N29">IF(ISERROR(G19/M19-1),"         /0",(G19/M19-1))</f>
        <v>-0.006130239614031141</v>
      </c>
      <c r="O19" s="138">
        <v>423066</v>
      </c>
      <c r="P19" s="134">
        <v>430051</v>
      </c>
      <c r="Q19" s="135">
        <v>12154</v>
      </c>
      <c r="R19" s="134">
        <v>12910</v>
      </c>
      <c r="S19" s="133">
        <f aca="true" t="shared" si="11" ref="S19:S29">SUM(O19:R19)</f>
        <v>878181</v>
      </c>
      <c r="T19" s="137">
        <f aca="true" t="shared" si="12" ref="T19:T29">S19/$S$9</f>
        <v>0.024377066696453484</v>
      </c>
      <c r="U19" s="136">
        <v>403604</v>
      </c>
      <c r="V19" s="134">
        <v>409326</v>
      </c>
      <c r="W19" s="135">
        <v>10557</v>
      </c>
      <c r="X19" s="134">
        <v>11277</v>
      </c>
      <c r="Y19" s="133">
        <f aca="true" t="shared" si="13" ref="Y19:Y29">SUM(U19:X19)</f>
        <v>834764</v>
      </c>
      <c r="Z19" s="132">
        <f aca="true" t="shared" si="14" ref="Z19:Z29">IF(ISERROR(S19/Y19-1),"         /0",IF(S19/Y19&gt;5,"  *  ",(S19/Y19-1)))</f>
        <v>0.05201110733093417</v>
      </c>
    </row>
    <row r="20" spans="1:26" ht="21" customHeight="1">
      <c r="A20" s="140" t="s">
        <v>379</v>
      </c>
      <c r="B20" s="367" t="s">
        <v>380</v>
      </c>
      <c r="C20" s="138">
        <v>33253</v>
      </c>
      <c r="D20" s="134">
        <v>34180</v>
      </c>
      <c r="E20" s="135">
        <v>217</v>
      </c>
      <c r="F20" s="134">
        <v>284</v>
      </c>
      <c r="G20" s="133">
        <f t="shared" si="6"/>
        <v>67934</v>
      </c>
      <c r="H20" s="137">
        <f t="shared" si="8"/>
        <v>0.019864741735549273</v>
      </c>
      <c r="I20" s="136">
        <v>36351</v>
      </c>
      <c r="J20" s="134">
        <v>37605</v>
      </c>
      <c r="K20" s="135">
        <v>196</v>
      </c>
      <c r="L20" s="134">
        <v>170</v>
      </c>
      <c r="M20" s="133">
        <f t="shared" si="9"/>
        <v>74322</v>
      </c>
      <c r="N20" s="139">
        <f t="shared" si="10"/>
        <v>-0.08595032426468607</v>
      </c>
      <c r="O20" s="138">
        <v>377503</v>
      </c>
      <c r="P20" s="134">
        <v>378246</v>
      </c>
      <c r="Q20" s="135">
        <v>2943</v>
      </c>
      <c r="R20" s="134">
        <v>3064</v>
      </c>
      <c r="S20" s="133">
        <f t="shared" si="11"/>
        <v>761756</v>
      </c>
      <c r="T20" s="137">
        <f t="shared" si="12"/>
        <v>0.021145272806430134</v>
      </c>
      <c r="U20" s="136">
        <v>387800</v>
      </c>
      <c r="V20" s="134">
        <v>387813</v>
      </c>
      <c r="W20" s="135">
        <v>3404</v>
      </c>
      <c r="X20" s="134">
        <v>3621</v>
      </c>
      <c r="Y20" s="133">
        <f t="shared" si="13"/>
        <v>782638</v>
      </c>
      <c r="Z20" s="132">
        <f t="shared" si="14"/>
        <v>-0.026681556479496216</v>
      </c>
    </row>
    <row r="21" spans="1:26" ht="21" customHeight="1">
      <c r="A21" s="140" t="s">
        <v>381</v>
      </c>
      <c r="B21" s="367" t="s">
        <v>382</v>
      </c>
      <c r="C21" s="138">
        <v>31180</v>
      </c>
      <c r="D21" s="134">
        <v>31773</v>
      </c>
      <c r="E21" s="135">
        <v>250</v>
      </c>
      <c r="F21" s="134">
        <v>281</v>
      </c>
      <c r="G21" s="133">
        <f t="shared" si="6"/>
        <v>63484</v>
      </c>
      <c r="H21" s="137">
        <f>G21/$G$9</f>
        <v>0.018563506702676275</v>
      </c>
      <c r="I21" s="136">
        <v>24119</v>
      </c>
      <c r="J21" s="134">
        <v>23594</v>
      </c>
      <c r="K21" s="135">
        <v>62</v>
      </c>
      <c r="L21" s="134">
        <v>62</v>
      </c>
      <c r="M21" s="133">
        <f>SUM(I21:L21)</f>
        <v>47837</v>
      </c>
      <c r="N21" s="139">
        <f>IF(ISERROR(G21/M21-1),"         /0",(G21/M21-1))</f>
        <v>0.3270899094842905</v>
      </c>
      <c r="O21" s="138">
        <v>323713</v>
      </c>
      <c r="P21" s="134">
        <v>315483</v>
      </c>
      <c r="Q21" s="135">
        <v>1020</v>
      </c>
      <c r="R21" s="134">
        <v>1196</v>
      </c>
      <c r="S21" s="133">
        <f>SUM(O21:R21)</f>
        <v>641412</v>
      </c>
      <c r="T21" s="137">
        <f>S21/$S$9</f>
        <v>0.017804693000538184</v>
      </c>
      <c r="U21" s="136">
        <v>254944</v>
      </c>
      <c r="V21" s="134">
        <v>246278</v>
      </c>
      <c r="W21" s="135">
        <v>1692</v>
      </c>
      <c r="X21" s="134">
        <v>1971</v>
      </c>
      <c r="Y21" s="133">
        <f>SUM(U21:X21)</f>
        <v>504885</v>
      </c>
      <c r="Z21" s="132">
        <f>IF(ISERROR(S21/Y21-1),"         /0",IF(S21/Y21&gt;5,"  *  ",(S21/Y21-1)))</f>
        <v>0.2704120740366618</v>
      </c>
    </row>
    <row r="22" spans="1:26" ht="21" customHeight="1">
      <c r="A22" s="140" t="s">
        <v>383</v>
      </c>
      <c r="B22" s="367" t="s">
        <v>383</v>
      </c>
      <c r="C22" s="138">
        <v>19027</v>
      </c>
      <c r="D22" s="134">
        <v>17718</v>
      </c>
      <c r="E22" s="135">
        <v>1720</v>
      </c>
      <c r="F22" s="134">
        <v>1794</v>
      </c>
      <c r="G22" s="133">
        <f t="shared" si="6"/>
        <v>40259</v>
      </c>
      <c r="H22" s="137">
        <f>G22/$G$9</f>
        <v>0.011772229480546974</v>
      </c>
      <c r="I22" s="136">
        <v>18568</v>
      </c>
      <c r="J22" s="134">
        <v>17443</v>
      </c>
      <c r="K22" s="135">
        <v>1511</v>
      </c>
      <c r="L22" s="134">
        <v>1487</v>
      </c>
      <c r="M22" s="133">
        <f>SUM(I22:L22)</f>
        <v>39009</v>
      </c>
      <c r="N22" s="139">
        <f>IF(ISERROR(G22/M22-1),"         /0",(G22/M22-1))</f>
        <v>0.03204388730805707</v>
      </c>
      <c r="O22" s="138">
        <v>191804</v>
      </c>
      <c r="P22" s="134">
        <v>180882</v>
      </c>
      <c r="Q22" s="135">
        <v>15529</v>
      </c>
      <c r="R22" s="134">
        <v>15710</v>
      </c>
      <c r="S22" s="133">
        <f>SUM(O22:R22)</f>
        <v>403925</v>
      </c>
      <c r="T22" s="137">
        <f>S22/$S$9</f>
        <v>0.011212388636699011</v>
      </c>
      <c r="U22" s="136">
        <v>168302</v>
      </c>
      <c r="V22" s="134">
        <v>160577</v>
      </c>
      <c r="W22" s="135">
        <v>19146</v>
      </c>
      <c r="X22" s="134">
        <v>19039</v>
      </c>
      <c r="Y22" s="133">
        <f>SUM(U22:X22)</f>
        <v>367064</v>
      </c>
      <c r="Z22" s="132">
        <f>IF(ISERROR(S22/Y22-1),"         /0",IF(S22/Y22&gt;5,"  *  ",(S22/Y22-1)))</f>
        <v>0.1004211799577186</v>
      </c>
    </row>
    <row r="23" spans="1:26" ht="21" customHeight="1">
      <c r="A23" s="140" t="s">
        <v>384</v>
      </c>
      <c r="B23" s="367" t="s">
        <v>385</v>
      </c>
      <c r="C23" s="138">
        <v>14349</v>
      </c>
      <c r="D23" s="134">
        <v>14020</v>
      </c>
      <c r="E23" s="135">
        <v>489</v>
      </c>
      <c r="F23" s="134">
        <v>580</v>
      </c>
      <c r="G23" s="133">
        <f t="shared" si="6"/>
        <v>29438</v>
      </c>
      <c r="H23" s="137">
        <f>G23/$G$9</f>
        <v>0.008608035257913555</v>
      </c>
      <c r="I23" s="136">
        <v>12736</v>
      </c>
      <c r="J23" s="134">
        <v>12253</v>
      </c>
      <c r="K23" s="135">
        <v>516</v>
      </c>
      <c r="L23" s="134">
        <v>554</v>
      </c>
      <c r="M23" s="133">
        <f>SUM(I23:L23)</f>
        <v>26059</v>
      </c>
      <c r="N23" s="139">
        <f>IF(ISERROR(G23/M23-1),"         /0",(G23/M23-1))</f>
        <v>0.12966729344948003</v>
      </c>
      <c r="O23" s="138">
        <v>142961</v>
      </c>
      <c r="P23" s="134">
        <v>138349</v>
      </c>
      <c r="Q23" s="135">
        <v>6613</v>
      </c>
      <c r="R23" s="134">
        <v>6545</v>
      </c>
      <c r="S23" s="133">
        <f>SUM(O23:R23)</f>
        <v>294468</v>
      </c>
      <c r="T23" s="137">
        <f>S23/$S$9</f>
        <v>0.008174016604744653</v>
      </c>
      <c r="U23" s="136">
        <v>133372</v>
      </c>
      <c r="V23" s="134">
        <v>130372</v>
      </c>
      <c r="W23" s="135">
        <v>6032</v>
      </c>
      <c r="X23" s="134">
        <v>6025</v>
      </c>
      <c r="Y23" s="133">
        <f>SUM(U23:X23)</f>
        <v>275801</v>
      </c>
      <c r="Z23" s="132">
        <f>IF(ISERROR(S23/Y23-1),"         /0",IF(S23/Y23&gt;5,"  *  ",(S23/Y23-1)))</f>
        <v>0.06768285829275467</v>
      </c>
    </row>
    <row r="24" spans="1:26" ht="21" customHeight="1">
      <c r="A24" s="140" t="s">
        <v>386</v>
      </c>
      <c r="B24" s="367" t="s">
        <v>387</v>
      </c>
      <c r="C24" s="138">
        <v>13666</v>
      </c>
      <c r="D24" s="134">
        <v>13307</v>
      </c>
      <c r="E24" s="135">
        <v>1034</v>
      </c>
      <c r="F24" s="134">
        <v>985</v>
      </c>
      <c r="G24" s="133">
        <f t="shared" si="6"/>
        <v>28992</v>
      </c>
      <c r="H24" s="137">
        <f t="shared" si="8"/>
        <v>0.008477619342259319</v>
      </c>
      <c r="I24" s="136">
        <v>12338</v>
      </c>
      <c r="J24" s="134">
        <v>11951</v>
      </c>
      <c r="K24" s="135">
        <v>1648</v>
      </c>
      <c r="L24" s="134">
        <v>1458</v>
      </c>
      <c r="M24" s="133">
        <f t="shared" si="9"/>
        <v>27395</v>
      </c>
      <c r="N24" s="139">
        <f t="shared" si="10"/>
        <v>0.05829530936302252</v>
      </c>
      <c r="O24" s="138">
        <v>154142</v>
      </c>
      <c r="P24" s="134">
        <v>145737</v>
      </c>
      <c r="Q24" s="135">
        <v>11082</v>
      </c>
      <c r="R24" s="134">
        <v>11016</v>
      </c>
      <c r="S24" s="133">
        <f t="shared" si="11"/>
        <v>321977</v>
      </c>
      <c r="T24" s="137">
        <f t="shared" si="12"/>
        <v>0.008937627668697004</v>
      </c>
      <c r="U24" s="136">
        <v>123365</v>
      </c>
      <c r="V24" s="134">
        <v>116493</v>
      </c>
      <c r="W24" s="135">
        <v>14512</v>
      </c>
      <c r="X24" s="134">
        <v>14180</v>
      </c>
      <c r="Y24" s="133">
        <f t="shared" si="13"/>
        <v>268550</v>
      </c>
      <c r="Z24" s="132">
        <f t="shared" si="14"/>
        <v>0.19894619251536017</v>
      </c>
    </row>
    <row r="25" spans="1:26" ht="21" customHeight="1">
      <c r="A25" s="140" t="s">
        <v>388</v>
      </c>
      <c r="B25" s="367" t="s">
        <v>389</v>
      </c>
      <c r="C25" s="138">
        <v>13442</v>
      </c>
      <c r="D25" s="134">
        <v>13551</v>
      </c>
      <c r="E25" s="135">
        <v>55</v>
      </c>
      <c r="F25" s="134">
        <v>44</v>
      </c>
      <c r="G25" s="133">
        <f t="shared" si="6"/>
        <v>27092</v>
      </c>
      <c r="H25" s="137">
        <f t="shared" si="8"/>
        <v>0.007922035845077589</v>
      </c>
      <c r="I25" s="136">
        <v>13169</v>
      </c>
      <c r="J25" s="134">
        <v>13068</v>
      </c>
      <c r="K25" s="135">
        <v>51</v>
      </c>
      <c r="L25" s="134">
        <v>60</v>
      </c>
      <c r="M25" s="133">
        <f t="shared" si="9"/>
        <v>26348</v>
      </c>
      <c r="N25" s="139">
        <f t="shared" si="10"/>
        <v>0.028237437376650965</v>
      </c>
      <c r="O25" s="138">
        <v>144206</v>
      </c>
      <c r="P25" s="134">
        <v>140562</v>
      </c>
      <c r="Q25" s="135">
        <v>1611</v>
      </c>
      <c r="R25" s="134">
        <v>1782</v>
      </c>
      <c r="S25" s="133">
        <f t="shared" si="11"/>
        <v>288161</v>
      </c>
      <c r="T25" s="137">
        <f t="shared" si="12"/>
        <v>0.007998943174945407</v>
      </c>
      <c r="U25" s="136">
        <v>135460</v>
      </c>
      <c r="V25" s="134">
        <v>130367</v>
      </c>
      <c r="W25" s="135">
        <v>1906</v>
      </c>
      <c r="X25" s="134">
        <v>1486</v>
      </c>
      <c r="Y25" s="133">
        <f t="shared" si="13"/>
        <v>269219</v>
      </c>
      <c r="Z25" s="132">
        <f t="shared" si="14"/>
        <v>0.0703590756967376</v>
      </c>
    </row>
    <row r="26" spans="1:26" ht="21" customHeight="1">
      <c r="A26" s="140" t="s">
        <v>390</v>
      </c>
      <c r="B26" s="367" t="s">
        <v>391</v>
      </c>
      <c r="C26" s="138">
        <v>10842</v>
      </c>
      <c r="D26" s="134">
        <v>10990</v>
      </c>
      <c r="E26" s="135">
        <v>111</v>
      </c>
      <c r="F26" s="134">
        <v>97</v>
      </c>
      <c r="G26" s="133">
        <f t="shared" si="6"/>
        <v>22040</v>
      </c>
      <c r="H26" s="137">
        <f t="shared" si="8"/>
        <v>0.006444768567308063</v>
      </c>
      <c r="I26" s="136">
        <v>10689</v>
      </c>
      <c r="J26" s="134">
        <v>10433</v>
      </c>
      <c r="K26" s="135">
        <v>26</v>
      </c>
      <c r="L26" s="134">
        <v>37</v>
      </c>
      <c r="M26" s="133">
        <f t="shared" si="9"/>
        <v>21185</v>
      </c>
      <c r="N26" s="139">
        <f t="shared" si="10"/>
        <v>0.04035874439461873</v>
      </c>
      <c r="O26" s="138">
        <v>115653</v>
      </c>
      <c r="P26" s="134">
        <v>111475</v>
      </c>
      <c r="Q26" s="135">
        <v>755</v>
      </c>
      <c r="R26" s="134">
        <v>485</v>
      </c>
      <c r="S26" s="133">
        <f t="shared" si="11"/>
        <v>228368</v>
      </c>
      <c r="T26" s="137">
        <f t="shared" si="12"/>
        <v>0.006339173777769833</v>
      </c>
      <c r="U26" s="136">
        <v>128095</v>
      </c>
      <c r="V26" s="134">
        <v>119894</v>
      </c>
      <c r="W26" s="135">
        <v>1812</v>
      </c>
      <c r="X26" s="134">
        <v>1655</v>
      </c>
      <c r="Y26" s="133">
        <f t="shared" si="13"/>
        <v>251456</v>
      </c>
      <c r="Z26" s="132">
        <f t="shared" si="14"/>
        <v>-0.09181725629931281</v>
      </c>
    </row>
    <row r="27" spans="1:26" ht="21" customHeight="1">
      <c r="A27" s="140" t="s">
        <v>392</v>
      </c>
      <c r="B27" s="367" t="s">
        <v>393</v>
      </c>
      <c r="C27" s="138">
        <v>9665</v>
      </c>
      <c r="D27" s="134">
        <v>9528</v>
      </c>
      <c r="E27" s="135">
        <v>169</v>
      </c>
      <c r="F27" s="134">
        <v>141</v>
      </c>
      <c r="G27" s="133">
        <f t="shared" si="6"/>
        <v>19503</v>
      </c>
      <c r="H27" s="137">
        <f t="shared" si="8"/>
        <v>0.005702918392386985</v>
      </c>
      <c r="I27" s="136">
        <v>9075</v>
      </c>
      <c r="J27" s="134">
        <v>8741</v>
      </c>
      <c r="K27" s="135">
        <v>362</v>
      </c>
      <c r="L27" s="134">
        <v>362</v>
      </c>
      <c r="M27" s="133">
        <f t="shared" si="9"/>
        <v>18540</v>
      </c>
      <c r="N27" s="139">
        <f t="shared" si="10"/>
        <v>0.051941747572815444</v>
      </c>
      <c r="O27" s="138">
        <v>96834</v>
      </c>
      <c r="P27" s="134">
        <v>93686</v>
      </c>
      <c r="Q27" s="135">
        <v>1326</v>
      </c>
      <c r="R27" s="134">
        <v>1333</v>
      </c>
      <c r="S27" s="133">
        <f t="shared" si="11"/>
        <v>193179</v>
      </c>
      <c r="T27" s="137">
        <f t="shared" si="12"/>
        <v>0.0053623767393671555</v>
      </c>
      <c r="U27" s="136">
        <v>91106</v>
      </c>
      <c r="V27" s="134">
        <v>89086</v>
      </c>
      <c r="W27" s="135">
        <v>2284</v>
      </c>
      <c r="X27" s="134">
        <v>2355</v>
      </c>
      <c r="Y27" s="133">
        <f t="shared" si="13"/>
        <v>184831</v>
      </c>
      <c r="Z27" s="132">
        <f t="shared" si="14"/>
        <v>0.04516558369537571</v>
      </c>
    </row>
    <row r="28" spans="1:26" ht="21" customHeight="1">
      <c r="A28" s="140" t="s">
        <v>394</v>
      </c>
      <c r="B28" s="367" t="s">
        <v>395</v>
      </c>
      <c r="C28" s="138">
        <v>8723</v>
      </c>
      <c r="D28" s="134">
        <v>9031</v>
      </c>
      <c r="E28" s="135">
        <v>577</v>
      </c>
      <c r="F28" s="134">
        <v>648</v>
      </c>
      <c r="G28" s="133">
        <f t="shared" si="6"/>
        <v>18979</v>
      </c>
      <c r="H28" s="137">
        <f t="shared" si="8"/>
        <v>0.005549694312111603</v>
      </c>
      <c r="I28" s="136">
        <v>9628</v>
      </c>
      <c r="J28" s="134">
        <v>9871</v>
      </c>
      <c r="K28" s="135">
        <v>96</v>
      </c>
      <c r="L28" s="134">
        <v>110</v>
      </c>
      <c r="M28" s="133">
        <f t="shared" si="9"/>
        <v>19705</v>
      </c>
      <c r="N28" s="139">
        <f t="shared" si="10"/>
        <v>-0.03684344075107837</v>
      </c>
      <c r="O28" s="138">
        <v>103337</v>
      </c>
      <c r="P28" s="134">
        <v>100809</v>
      </c>
      <c r="Q28" s="135">
        <v>2118</v>
      </c>
      <c r="R28" s="134">
        <v>2245</v>
      </c>
      <c r="S28" s="133">
        <f t="shared" si="11"/>
        <v>208509</v>
      </c>
      <c r="T28" s="137">
        <f t="shared" si="12"/>
        <v>0.005787915930555113</v>
      </c>
      <c r="U28" s="136">
        <v>103745</v>
      </c>
      <c r="V28" s="134">
        <v>101464</v>
      </c>
      <c r="W28" s="135">
        <v>1145</v>
      </c>
      <c r="X28" s="134">
        <v>1011</v>
      </c>
      <c r="Y28" s="133">
        <f t="shared" si="13"/>
        <v>207365</v>
      </c>
      <c r="Z28" s="132">
        <f t="shared" si="14"/>
        <v>0.005516842282931034</v>
      </c>
    </row>
    <row r="29" spans="1:26" ht="21" customHeight="1">
      <c r="A29" s="140" t="s">
        <v>396</v>
      </c>
      <c r="B29" s="367" t="s">
        <v>397</v>
      </c>
      <c r="C29" s="138">
        <v>9176</v>
      </c>
      <c r="D29" s="134">
        <v>8991</v>
      </c>
      <c r="E29" s="135">
        <v>35</v>
      </c>
      <c r="F29" s="134">
        <v>36</v>
      </c>
      <c r="G29" s="133">
        <f t="shared" si="6"/>
        <v>18238</v>
      </c>
      <c r="H29" s="137">
        <f t="shared" si="8"/>
        <v>0.005333016748210729</v>
      </c>
      <c r="I29" s="136">
        <v>8018</v>
      </c>
      <c r="J29" s="134">
        <v>7356</v>
      </c>
      <c r="K29" s="135">
        <v>79</v>
      </c>
      <c r="L29" s="134">
        <v>40</v>
      </c>
      <c r="M29" s="133">
        <f t="shared" si="9"/>
        <v>15493</v>
      </c>
      <c r="N29" s="139">
        <f t="shared" si="10"/>
        <v>0.17717678951784688</v>
      </c>
      <c r="O29" s="138">
        <v>98463</v>
      </c>
      <c r="P29" s="134">
        <v>95765</v>
      </c>
      <c r="Q29" s="135">
        <v>590</v>
      </c>
      <c r="R29" s="134">
        <v>599</v>
      </c>
      <c r="S29" s="133">
        <f t="shared" si="11"/>
        <v>195417</v>
      </c>
      <c r="T29" s="137">
        <f t="shared" si="12"/>
        <v>0.005424500464734321</v>
      </c>
      <c r="U29" s="136">
        <v>81133</v>
      </c>
      <c r="V29" s="134">
        <v>79282</v>
      </c>
      <c r="W29" s="135">
        <v>275</v>
      </c>
      <c r="X29" s="134">
        <v>205</v>
      </c>
      <c r="Y29" s="133">
        <f t="shared" si="13"/>
        <v>160895</v>
      </c>
      <c r="Z29" s="132">
        <f t="shared" si="14"/>
        <v>0.2145622921781285</v>
      </c>
    </row>
    <row r="30" spans="1:26" ht="21" customHeight="1">
      <c r="A30" s="140" t="s">
        <v>398</v>
      </c>
      <c r="B30" s="367" t="s">
        <v>399</v>
      </c>
      <c r="C30" s="138">
        <v>8239</v>
      </c>
      <c r="D30" s="134">
        <v>8647</v>
      </c>
      <c r="E30" s="135">
        <v>4</v>
      </c>
      <c r="F30" s="134">
        <v>4</v>
      </c>
      <c r="G30" s="133">
        <f t="shared" si="6"/>
        <v>16894</v>
      </c>
      <c r="H30" s="137">
        <f>G30/$G$9</f>
        <v>0.0049400145270463896</v>
      </c>
      <c r="I30" s="136">
        <v>7416</v>
      </c>
      <c r="J30" s="134">
        <v>7271</v>
      </c>
      <c r="K30" s="135">
        <v>18</v>
      </c>
      <c r="L30" s="134">
        <v>15</v>
      </c>
      <c r="M30" s="133">
        <f>SUM(I30:L30)</f>
        <v>14720</v>
      </c>
      <c r="N30" s="139">
        <f>IF(ISERROR(G30/M30-1),"         /0",(G30/M30-1))</f>
        <v>0.1476902173913044</v>
      </c>
      <c r="O30" s="138">
        <v>76924</v>
      </c>
      <c r="P30" s="134">
        <v>77820</v>
      </c>
      <c r="Q30" s="135">
        <v>674</v>
      </c>
      <c r="R30" s="134">
        <v>560</v>
      </c>
      <c r="S30" s="133">
        <f>SUM(O30:R30)</f>
        <v>155978</v>
      </c>
      <c r="T30" s="137">
        <f>S30/$S$9</f>
        <v>0.004329729417032959</v>
      </c>
      <c r="U30" s="136">
        <v>71508</v>
      </c>
      <c r="V30" s="134">
        <v>71460</v>
      </c>
      <c r="W30" s="135">
        <v>486</v>
      </c>
      <c r="X30" s="134">
        <v>248</v>
      </c>
      <c r="Y30" s="133">
        <f>SUM(U30:X30)</f>
        <v>143702</v>
      </c>
      <c r="Z30" s="132">
        <f>IF(ISERROR(S30/Y30-1),"         /0",IF(S30/Y30&gt;5,"  *  ",(S30/Y30-1)))</f>
        <v>0.08542678598766895</v>
      </c>
    </row>
    <row r="31" spans="1:26" ht="21" customHeight="1">
      <c r="A31" s="140" t="s">
        <v>400</v>
      </c>
      <c r="B31" s="367" t="s">
        <v>401</v>
      </c>
      <c r="C31" s="138">
        <v>3743</v>
      </c>
      <c r="D31" s="134">
        <v>3551</v>
      </c>
      <c r="E31" s="135">
        <v>4094</v>
      </c>
      <c r="F31" s="134">
        <v>3975</v>
      </c>
      <c r="G31" s="133">
        <f t="shared" si="6"/>
        <v>15363</v>
      </c>
      <c r="H31" s="137">
        <f>G31/$G$9</f>
        <v>0.00449233119326469</v>
      </c>
      <c r="I31" s="136">
        <v>3704</v>
      </c>
      <c r="J31" s="134">
        <v>3458</v>
      </c>
      <c r="K31" s="135">
        <v>3821</v>
      </c>
      <c r="L31" s="134">
        <v>3684</v>
      </c>
      <c r="M31" s="133">
        <f>SUM(I31:L31)</f>
        <v>14667</v>
      </c>
      <c r="N31" s="139">
        <f>IF(ISERROR(G31/M31-1),"         /0",(G31/M31-1))</f>
        <v>0.04745346696665975</v>
      </c>
      <c r="O31" s="138">
        <v>39340</v>
      </c>
      <c r="P31" s="134">
        <v>37949</v>
      </c>
      <c r="Q31" s="135">
        <v>36567</v>
      </c>
      <c r="R31" s="134">
        <v>36841</v>
      </c>
      <c r="S31" s="133">
        <f>SUM(O31:R31)</f>
        <v>150697</v>
      </c>
      <c r="T31" s="137">
        <f>S31/$S$9</f>
        <v>0.004183136301007937</v>
      </c>
      <c r="U31" s="136">
        <v>28750</v>
      </c>
      <c r="V31" s="134">
        <v>27472</v>
      </c>
      <c r="W31" s="135">
        <v>31790</v>
      </c>
      <c r="X31" s="134">
        <v>30055</v>
      </c>
      <c r="Y31" s="133">
        <f>SUM(U31:X31)</f>
        <v>118067</v>
      </c>
      <c r="Z31" s="132">
        <f>IF(ISERROR(S31/Y31-1),"         /0",IF(S31/Y31&gt;5,"  *  ",(S31/Y31-1)))</f>
        <v>0.2763685026298628</v>
      </c>
    </row>
    <row r="32" spans="1:26" ht="21" customHeight="1">
      <c r="A32" s="140" t="s">
        <v>402</v>
      </c>
      <c r="B32" s="367" t="s">
        <v>403</v>
      </c>
      <c r="C32" s="138">
        <v>0</v>
      </c>
      <c r="D32" s="134">
        <v>0</v>
      </c>
      <c r="E32" s="135">
        <v>7025</v>
      </c>
      <c r="F32" s="134">
        <v>7017</v>
      </c>
      <c r="G32" s="133">
        <f t="shared" si="6"/>
        <v>14042</v>
      </c>
      <c r="H32" s="137">
        <f>G32/$G$9</f>
        <v>0.004106054456539919</v>
      </c>
      <c r="I32" s="136"/>
      <c r="J32" s="134"/>
      <c r="K32" s="135">
        <v>4968</v>
      </c>
      <c r="L32" s="134">
        <v>7515</v>
      </c>
      <c r="M32" s="133">
        <f>SUM(I32:L32)</f>
        <v>12483</v>
      </c>
      <c r="N32" s="139">
        <f>IF(ISERROR(G32/M32-1),"         /0",(G32/M32-1))</f>
        <v>0.12488985019626697</v>
      </c>
      <c r="O32" s="138"/>
      <c r="P32" s="134"/>
      <c r="Q32" s="135">
        <v>77804</v>
      </c>
      <c r="R32" s="134">
        <v>77871</v>
      </c>
      <c r="S32" s="133">
        <f>SUM(O32:R32)</f>
        <v>155675</v>
      </c>
      <c r="T32" s="137">
        <f>S32/$S$9</f>
        <v>0.004321318564134724</v>
      </c>
      <c r="U32" s="136"/>
      <c r="V32" s="134"/>
      <c r="W32" s="135">
        <v>47079</v>
      </c>
      <c r="X32" s="134">
        <v>61512</v>
      </c>
      <c r="Y32" s="133">
        <f>SUM(U32:X32)</f>
        <v>108591</v>
      </c>
      <c r="Z32" s="132">
        <f>IF(ISERROR(S32/Y32-1),"         /0",IF(S32/Y32&gt;5,"  *  ",(S32/Y32-1)))</f>
        <v>0.4335902607030049</v>
      </c>
    </row>
    <row r="33" spans="1:26" ht="21" customHeight="1">
      <c r="A33" s="140" t="s">
        <v>404</v>
      </c>
      <c r="B33" s="367" t="s">
        <v>405</v>
      </c>
      <c r="C33" s="138">
        <v>6069</v>
      </c>
      <c r="D33" s="134">
        <v>6078</v>
      </c>
      <c r="E33" s="135">
        <v>171</v>
      </c>
      <c r="F33" s="134">
        <v>146</v>
      </c>
      <c r="G33" s="133">
        <f t="shared" si="6"/>
        <v>12464</v>
      </c>
      <c r="H33" s="137">
        <f>G33/$G$9</f>
        <v>0.003644627741512146</v>
      </c>
      <c r="I33" s="136">
        <v>6220</v>
      </c>
      <c r="J33" s="134">
        <v>6159</v>
      </c>
      <c r="K33" s="135">
        <v>142</v>
      </c>
      <c r="L33" s="134">
        <v>160</v>
      </c>
      <c r="M33" s="133">
        <f>SUM(I33:L33)</f>
        <v>12681</v>
      </c>
      <c r="N33" s="139">
        <f>IF(ISERROR(G33/M33-1),"         /0",(G33/M33-1))</f>
        <v>-0.01711221512499017</v>
      </c>
      <c r="O33" s="138">
        <v>67166</v>
      </c>
      <c r="P33" s="134">
        <v>64784</v>
      </c>
      <c r="Q33" s="135">
        <v>1448</v>
      </c>
      <c r="R33" s="134">
        <v>1453</v>
      </c>
      <c r="S33" s="133">
        <f>SUM(O33:R33)</f>
        <v>134851</v>
      </c>
      <c r="T33" s="137">
        <f>S33/$S$9</f>
        <v>0.0037432736771615977</v>
      </c>
      <c r="U33" s="136">
        <v>70370</v>
      </c>
      <c r="V33" s="134">
        <v>67790</v>
      </c>
      <c r="W33" s="135">
        <v>1219</v>
      </c>
      <c r="X33" s="134">
        <v>1289</v>
      </c>
      <c r="Y33" s="133">
        <f>SUM(U33:X33)</f>
        <v>140668</v>
      </c>
      <c r="Z33" s="132">
        <f>IF(ISERROR(S33/Y33-1),"         /0",IF(S33/Y33&gt;5,"  *  ",(S33/Y33-1)))</f>
        <v>-0.0413526886001081</v>
      </c>
    </row>
    <row r="34" spans="1:26" ht="21" customHeight="1">
      <c r="A34" s="140" t="s">
        <v>406</v>
      </c>
      <c r="B34" s="367" t="s">
        <v>407</v>
      </c>
      <c r="C34" s="138">
        <v>5437</v>
      </c>
      <c r="D34" s="134">
        <v>5732</v>
      </c>
      <c r="E34" s="135">
        <v>19</v>
      </c>
      <c r="F34" s="134">
        <v>22</v>
      </c>
      <c r="G34" s="133">
        <f t="shared" si="6"/>
        <v>11210</v>
      </c>
      <c r="H34" s="137">
        <f>G34/$G$9</f>
        <v>0.0032779426333722048</v>
      </c>
      <c r="I34" s="136">
        <v>3463</v>
      </c>
      <c r="J34" s="134">
        <v>3684</v>
      </c>
      <c r="K34" s="135">
        <v>26</v>
      </c>
      <c r="L34" s="134">
        <v>18</v>
      </c>
      <c r="M34" s="133">
        <f>SUM(I34:L34)</f>
        <v>7191</v>
      </c>
      <c r="N34" s="139">
        <f>IF(ISERROR(G34/M34-1),"         /0",(G34/M34-1))</f>
        <v>0.5588930607704075</v>
      </c>
      <c r="O34" s="138">
        <v>45838</v>
      </c>
      <c r="P34" s="134">
        <v>46209</v>
      </c>
      <c r="Q34" s="135">
        <v>303</v>
      </c>
      <c r="R34" s="134">
        <v>224</v>
      </c>
      <c r="S34" s="133">
        <f>SUM(O34:R34)</f>
        <v>92574</v>
      </c>
      <c r="T34" s="137">
        <f>S34/$S$9</f>
        <v>0.002569723749839139</v>
      </c>
      <c r="U34" s="136">
        <v>37593</v>
      </c>
      <c r="V34" s="134">
        <v>38754</v>
      </c>
      <c r="W34" s="135">
        <v>236</v>
      </c>
      <c r="X34" s="134">
        <v>213</v>
      </c>
      <c r="Y34" s="133">
        <f>SUM(U34:X34)</f>
        <v>76796</v>
      </c>
      <c r="Z34" s="132">
        <f>IF(ISERROR(S34/Y34-1),"         /0",IF(S34/Y34&gt;5,"  *  ",(S34/Y34-1)))</f>
        <v>0.20545340903172038</v>
      </c>
    </row>
    <row r="35" spans="1:26" ht="21" customHeight="1">
      <c r="A35" s="140" t="s">
        <v>408</v>
      </c>
      <c r="B35" s="367" t="s">
        <v>409</v>
      </c>
      <c r="C35" s="138">
        <v>5054</v>
      </c>
      <c r="D35" s="134">
        <v>5868</v>
      </c>
      <c r="E35" s="135">
        <v>39</v>
      </c>
      <c r="F35" s="134">
        <v>24</v>
      </c>
      <c r="G35" s="133">
        <f t="shared" si="6"/>
        <v>10985</v>
      </c>
      <c r="H35" s="137">
        <f aca="true" t="shared" si="15" ref="H35:H47">G35/$G$9</f>
        <v>0.00321214985081121</v>
      </c>
      <c r="I35" s="136">
        <v>7636</v>
      </c>
      <c r="J35" s="134">
        <v>8201</v>
      </c>
      <c r="K35" s="135">
        <v>28</v>
      </c>
      <c r="L35" s="134">
        <v>12</v>
      </c>
      <c r="M35" s="133">
        <f aca="true" t="shared" si="16" ref="M35:M47">SUM(I35:L35)</f>
        <v>15877</v>
      </c>
      <c r="N35" s="139">
        <f aca="true" t="shared" si="17" ref="N35:N47">IF(ISERROR(G35/M35-1),"         /0",(G35/M35-1))</f>
        <v>-0.3081186622157839</v>
      </c>
      <c r="O35" s="138">
        <v>76921</v>
      </c>
      <c r="P35" s="134">
        <v>81815</v>
      </c>
      <c r="Q35" s="135">
        <v>540</v>
      </c>
      <c r="R35" s="134">
        <v>394</v>
      </c>
      <c r="S35" s="133">
        <f aca="true" t="shared" si="18" ref="S35:S47">SUM(O35:R35)</f>
        <v>159670</v>
      </c>
      <c r="T35" s="137">
        <f aca="true" t="shared" si="19" ref="T35:T47">S35/$S$9</f>
        <v>0.004432214132875487</v>
      </c>
      <c r="U35" s="136">
        <v>89630</v>
      </c>
      <c r="V35" s="134">
        <v>89447</v>
      </c>
      <c r="W35" s="135">
        <v>361</v>
      </c>
      <c r="X35" s="134">
        <v>302</v>
      </c>
      <c r="Y35" s="133">
        <f aca="true" t="shared" si="20" ref="Y35:Y47">SUM(U35:X35)</f>
        <v>179740</v>
      </c>
      <c r="Z35" s="132">
        <f aca="true" t="shared" si="21" ref="Z35:Z47">IF(ISERROR(S35/Y35-1),"         /0",IF(S35/Y35&gt;5,"  *  ",(S35/Y35-1)))</f>
        <v>-0.1116612885278736</v>
      </c>
    </row>
    <row r="36" spans="1:26" ht="21" customHeight="1">
      <c r="A36" s="140" t="s">
        <v>410</v>
      </c>
      <c r="B36" s="367" t="s">
        <v>411</v>
      </c>
      <c r="C36" s="138">
        <v>4371</v>
      </c>
      <c r="D36" s="134">
        <v>4283</v>
      </c>
      <c r="E36" s="135">
        <v>129</v>
      </c>
      <c r="F36" s="134">
        <v>122</v>
      </c>
      <c r="G36" s="133">
        <f t="shared" si="6"/>
        <v>8905</v>
      </c>
      <c r="H36" s="137">
        <f t="shared" si="15"/>
        <v>0.0026039321275806854</v>
      </c>
      <c r="I36" s="136">
        <v>4583</v>
      </c>
      <c r="J36" s="134">
        <v>4634</v>
      </c>
      <c r="K36" s="135">
        <v>116</v>
      </c>
      <c r="L36" s="134">
        <v>73</v>
      </c>
      <c r="M36" s="133">
        <f t="shared" si="16"/>
        <v>9406</v>
      </c>
      <c r="N36" s="139">
        <f t="shared" si="17"/>
        <v>-0.053263874122900234</v>
      </c>
      <c r="O36" s="138">
        <v>47366</v>
      </c>
      <c r="P36" s="134">
        <v>47403</v>
      </c>
      <c r="Q36" s="135">
        <v>1613</v>
      </c>
      <c r="R36" s="134">
        <v>1244</v>
      </c>
      <c r="S36" s="133">
        <f t="shared" si="18"/>
        <v>97626</v>
      </c>
      <c r="T36" s="137">
        <f t="shared" si="19"/>
        <v>0.002709960148657245</v>
      </c>
      <c r="U36" s="136">
        <v>46403</v>
      </c>
      <c r="V36" s="134">
        <v>46386</v>
      </c>
      <c r="W36" s="135">
        <v>2050</v>
      </c>
      <c r="X36" s="134">
        <v>1597</v>
      </c>
      <c r="Y36" s="133">
        <f t="shared" si="20"/>
        <v>96436</v>
      </c>
      <c r="Z36" s="132">
        <f t="shared" si="21"/>
        <v>0.012339790119872296</v>
      </c>
    </row>
    <row r="37" spans="1:26" ht="21" customHeight="1">
      <c r="A37" s="140" t="s">
        <v>412</v>
      </c>
      <c r="B37" s="367" t="s">
        <v>413</v>
      </c>
      <c r="C37" s="138">
        <v>3326</v>
      </c>
      <c r="D37" s="134">
        <v>3154</v>
      </c>
      <c r="E37" s="135">
        <v>262</v>
      </c>
      <c r="F37" s="134">
        <v>126</v>
      </c>
      <c r="G37" s="133">
        <f t="shared" si="6"/>
        <v>6868</v>
      </c>
      <c r="H37" s="137">
        <f t="shared" si="15"/>
        <v>0.0020082881361284835</v>
      </c>
      <c r="I37" s="136">
        <v>3459</v>
      </c>
      <c r="J37" s="134">
        <v>3150</v>
      </c>
      <c r="K37" s="135">
        <v>190</v>
      </c>
      <c r="L37" s="134">
        <v>167</v>
      </c>
      <c r="M37" s="133">
        <f t="shared" si="16"/>
        <v>6966</v>
      </c>
      <c r="N37" s="139">
        <f t="shared" si="17"/>
        <v>-0.014068331897789221</v>
      </c>
      <c r="O37" s="138">
        <v>37620</v>
      </c>
      <c r="P37" s="134">
        <v>33991</v>
      </c>
      <c r="Q37" s="135">
        <v>5097</v>
      </c>
      <c r="R37" s="134">
        <v>4909</v>
      </c>
      <c r="S37" s="133">
        <f t="shared" si="18"/>
        <v>81617</v>
      </c>
      <c r="T37" s="137">
        <f t="shared" si="19"/>
        <v>0.002265572874571921</v>
      </c>
      <c r="U37" s="136">
        <v>39134</v>
      </c>
      <c r="V37" s="134">
        <v>35901</v>
      </c>
      <c r="W37" s="135">
        <v>1941</v>
      </c>
      <c r="X37" s="134">
        <v>1984</v>
      </c>
      <c r="Y37" s="133">
        <f t="shared" si="20"/>
        <v>78960</v>
      </c>
      <c r="Z37" s="132">
        <f t="shared" si="21"/>
        <v>0.03364994934143861</v>
      </c>
    </row>
    <row r="38" spans="1:26" ht="21" customHeight="1">
      <c r="A38" s="140" t="s">
        <v>414</v>
      </c>
      <c r="B38" s="367" t="s">
        <v>415</v>
      </c>
      <c r="C38" s="138">
        <v>3360</v>
      </c>
      <c r="D38" s="134">
        <v>2972</v>
      </c>
      <c r="E38" s="135">
        <v>3</v>
      </c>
      <c r="F38" s="134">
        <v>3</v>
      </c>
      <c r="G38" s="133">
        <f t="shared" si="6"/>
        <v>6338</v>
      </c>
      <c r="H38" s="137">
        <f t="shared" si="15"/>
        <v>0.0018533095816514748</v>
      </c>
      <c r="I38" s="136">
        <v>3820</v>
      </c>
      <c r="J38" s="134">
        <v>3364</v>
      </c>
      <c r="K38" s="135"/>
      <c r="L38" s="134"/>
      <c r="M38" s="133">
        <f t="shared" si="16"/>
        <v>7184</v>
      </c>
      <c r="N38" s="139">
        <f t="shared" si="17"/>
        <v>-0.1177616926503341</v>
      </c>
      <c r="O38" s="138">
        <v>34840</v>
      </c>
      <c r="P38" s="134">
        <v>32386</v>
      </c>
      <c r="Q38" s="135">
        <v>24</v>
      </c>
      <c r="R38" s="134">
        <v>24</v>
      </c>
      <c r="S38" s="133">
        <f t="shared" si="18"/>
        <v>67274</v>
      </c>
      <c r="T38" s="137">
        <f t="shared" si="19"/>
        <v>0.001867431412131681</v>
      </c>
      <c r="U38" s="136">
        <v>31916</v>
      </c>
      <c r="V38" s="134">
        <v>32392</v>
      </c>
      <c r="W38" s="135">
        <v>88</v>
      </c>
      <c r="X38" s="134">
        <v>85</v>
      </c>
      <c r="Y38" s="133">
        <f t="shared" si="20"/>
        <v>64481</v>
      </c>
      <c r="Z38" s="132">
        <f t="shared" si="21"/>
        <v>0.043315085063817316</v>
      </c>
    </row>
    <row r="39" spans="1:26" ht="21" customHeight="1">
      <c r="A39" s="140" t="s">
        <v>416</v>
      </c>
      <c r="B39" s="367" t="s">
        <v>417</v>
      </c>
      <c r="C39" s="138">
        <v>3104</v>
      </c>
      <c r="D39" s="134">
        <v>3042</v>
      </c>
      <c r="E39" s="135">
        <v>72</v>
      </c>
      <c r="F39" s="134">
        <v>104</v>
      </c>
      <c r="G39" s="133">
        <f t="shared" si="6"/>
        <v>6322</v>
      </c>
      <c r="H39" s="137">
        <f t="shared" si="15"/>
        <v>0.001848630983780471</v>
      </c>
      <c r="I39" s="136">
        <v>3473</v>
      </c>
      <c r="J39" s="134">
        <v>3304</v>
      </c>
      <c r="K39" s="135">
        <v>123</v>
      </c>
      <c r="L39" s="134">
        <v>129</v>
      </c>
      <c r="M39" s="133">
        <f t="shared" si="16"/>
        <v>7029</v>
      </c>
      <c r="N39" s="139">
        <f t="shared" si="17"/>
        <v>-0.1005832977663964</v>
      </c>
      <c r="O39" s="138">
        <v>34612</v>
      </c>
      <c r="P39" s="134">
        <v>32821</v>
      </c>
      <c r="Q39" s="135">
        <v>773</v>
      </c>
      <c r="R39" s="134">
        <v>832</v>
      </c>
      <c r="S39" s="133">
        <f t="shared" si="18"/>
        <v>69038</v>
      </c>
      <c r="T39" s="137">
        <f t="shared" si="19"/>
        <v>0.0019163975656382405</v>
      </c>
      <c r="U39" s="136">
        <v>32861</v>
      </c>
      <c r="V39" s="134">
        <v>31209</v>
      </c>
      <c r="W39" s="135">
        <v>1182</v>
      </c>
      <c r="X39" s="134">
        <v>1090</v>
      </c>
      <c r="Y39" s="133">
        <f t="shared" si="20"/>
        <v>66342</v>
      </c>
      <c r="Z39" s="132">
        <f t="shared" si="21"/>
        <v>0.040637906605167196</v>
      </c>
    </row>
    <row r="40" spans="1:26" ht="21" customHeight="1">
      <c r="A40" s="140" t="s">
        <v>418</v>
      </c>
      <c r="B40" s="367" t="s">
        <v>419</v>
      </c>
      <c r="C40" s="138">
        <v>2609</v>
      </c>
      <c r="D40" s="134">
        <v>2617</v>
      </c>
      <c r="E40" s="135">
        <v>361</v>
      </c>
      <c r="F40" s="134">
        <v>377</v>
      </c>
      <c r="G40" s="133">
        <f t="shared" si="6"/>
        <v>5964</v>
      </c>
      <c r="H40" s="137">
        <f t="shared" si="15"/>
        <v>0.0017439473564167555</v>
      </c>
      <c r="I40" s="136">
        <v>2180</v>
      </c>
      <c r="J40" s="134">
        <v>2203</v>
      </c>
      <c r="K40" s="135">
        <v>402</v>
      </c>
      <c r="L40" s="134">
        <v>407</v>
      </c>
      <c r="M40" s="133">
        <f t="shared" si="16"/>
        <v>5192</v>
      </c>
      <c r="N40" s="139">
        <f t="shared" si="17"/>
        <v>0.14869029275808932</v>
      </c>
      <c r="O40" s="138">
        <v>24906</v>
      </c>
      <c r="P40" s="134">
        <v>24283</v>
      </c>
      <c r="Q40" s="135">
        <v>4783</v>
      </c>
      <c r="R40" s="134">
        <v>4721</v>
      </c>
      <c r="S40" s="133">
        <f t="shared" si="18"/>
        <v>58693</v>
      </c>
      <c r="T40" s="137">
        <f t="shared" si="19"/>
        <v>0.0016292349477100329</v>
      </c>
      <c r="U40" s="136">
        <v>19935</v>
      </c>
      <c r="V40" s="134">
        <v>19637</v>
      </c>
      <c r="W40" s="135">
        <v>3764</v>
      </c>
      <c r="X40" s="134">
        <v>3592</v>
      </c>
      <c r="Y40" s="133">
        <f t="shared" si="20"/>
        <v>46928</v>
      </c>
      <c r="Z40" s="132">
        <f t="shared" si="21"/>
        <v>0.2507032049096489</v>
      </c>
    </row>
    <row r="41" spans="1:26" ht="21" customHeight="1">
      <c r="A41" s="140" t="s">
        <v>420</v>
      </c>
      <c r="B41" s="367" t="s">
        <v>421</v>
      </c>
      <c r="C41" s="138">
        <v>2514</v>
      </c>
      <c r="D41" s="134">
        <v>2554</v>
      </c>
      <c r="E41" s="135">
        <v>75</v>
      </c>
      <c r="F41" s="134">
        <v>89</v>
      </c>
      <c r="G41" s="133">
        <f t="shared" si="6"/>
        <v>5232</v>
      </c>
      <c r="H41" s="137">
        <f t="shared" si="15"/>
        <v>0.0015299015038183208</v>
      </c>
      <c r="I41" s="136">
        <v>2572</v>
      </c>
      <c r="J41" s="134">
        <v>2702</v>
      </c>
      <c r="K41" s="135">
        <v>57</v>
      </c>
      <c r="L41" s="134">
        <v>49</v>
      </c>
      <c r="M41" s="133">
        <f t="shared" si="16"/>
        <v>5380</v>
      </c>
      <c r="N41" s="139">
        <f t="shared" si="17"/>
        <v>-0.02750929368029742</v>
      </c>
      <c r="O41" s="138">
        <v>28283</v>
      </c>
      <c r="P41" s="134">
        <v>28966</v>
      </c>
      <c r="Q41" s="135">
        <v>889</v>
      </c>
      <c r="R41" s="134">
        <v>831</v>
      </c>
      <c r="S41" s="133">
        <f t="shared" si="18"/>
        <v>58969</v>
      </c>
      <c r="T41" s="137">
        <f t="shared" si="19"/>
        <v>0.0016368963186668415</v>
      </c>
      <c r="U41" s="136">
        <v>27780</v>
      </c>
      <c r="V41" s="134">
        <v>28126</v>
      </c>
      <c r="W41" s="135">
        <v>702</v>
      </c>
      <c r="X41" s="134">
        <v>636</v>
      </c>
      <c r="Y41" s="133">
        <f t="shared" si="20"/>
        <v>57244</v>
      </c>
      <c r="Z41" s="132">
        <f t="shared" si="21"/>
        <v>0.03013416253231771</v>
      </c>
    </row>
    <row r="42" spans="1:26" ht="21" customHeight="1">
      <c r="A42" s="140" t="s">
        <v>422</v>
      </c>
      <c r="B42" s="367" t="s">
        <v>423</v>
      </c>
      <c r="C42" s="138">
        <v>1855</v>
      </c>
      <c r="D42" s="134">
        <v>1869</v>
      </c>
      <c r="E42" s="135">
        <v>23</v>
      </c>
      <c r="F42" s="134">
        <v>26</v>
      </c>
      <c r="G42" s="133">
        <f t="shared" si="6"/>
        <v>3773</v>
      </c>
      <c r="H42" s="137">
        <f t="shared" si="15"/>
        <v>0.00110327186045614</v>
      </c>
      <c r="I42" s="136">
        <v>1653</v>
      </c>
      <c r="J42" s="134">
        <v>1491</v>
      </c>
      <c r="K42" s="135">
        <v>35</v>
      </c>
      <c r="L42" s="134">
        <v>19</v>
      </c>
      <c r="M42" s="133">
        <f t="shared" si="16"/>
        <v>3198</v>
      </c>
      <c r="N42" s="139">
        <f t="shared" si="17"/>
        <v>0.17979987492182614</v>
      </c>
      <c r="O42" s="138">
        <v>15776</v>
      </c>
      <c r="P42" s="134">
        <v>15555</v>
      </c>
      <c r="Q42" s="135">
        <v>414</v>
      </c>
      <c r="R42" s="134">
        <v>425</v>
      </c>
      <c r="S42" s="133">
        <f t="shared" si="18"/>
        <v>32170</v>
      </c>
      <c r="T42" s="137">
        <f t="shared" si="19"/>
        <v>0.0008929938539149773</v>
      </c>
      <c r="U42" s="136">
        <v>14970</v>
      </c>
      <c r="V42" s="134">
        <v>14184</v>
      </c>
      <c r="W42" s="135">
        <v>524</v>
      </c>
      <c r="X42" s="134">
        <v>517</v>
      </c>
      <c r="Y42" s="133">
        <f t="shared" si="20"/>
        <v>30195</v>
      </c>
      <c r="Z42" s="132">
        <f t="shared" si="21"/>
        <v>0.06540818016227856</v>
      </c>
    </row>
    <row r="43" spans="1:26" ht="21" customHeight="1">
      <c r="A43" s="140" t="s">
        <v>424</v>
      </c>
      <c r="B43" s="367" t="s">
        <v>425</v>
      </c>
      <c r="C43" s="138">
        <v>1003</v>
      </c>
      <c r="D43" s="134">
        <v>1043</v>
      </c>
      <c r="E43" s="135">
        <v>955</v>
      </c>
      <c r="F43" s="134">
        <v>19</v>
      </c>
      <c r="G43" s="133">
        <f t="shared" si="6"/>
        <v>3020</v>
      </c>
      <c r="H43" s="137">
        <f t="shared" si="15"/>
        <v>0.0008830853481520124</v>
      </c>
      <c r="I43" s="136">
        <v>746</v>
      </c>
      <c r="J43" s="134">
        <v>760</v>
      </c>
      <c r="K43" s="135">
        <v>1549</v>
      </c>
      <c r="L43" s="134">
        <v>1590</v>
      </c>
      <c r="M43" s="133">
        <f t="shared" si="16"/>
        <v>4645</v>
      </c>
      <c r="N43" s="139">
        <f t="shared" si="17"/>
        <v>-0.3498385360602799</v>
      </c>
      <c r="O43" s="138">
        <v>13880</v>
      </c>
      <c r="P43" s="134">
        <v>14139</v>
      </c>
      <c r="Q43" s="135">
        <v>8752</v>
      </c>
      <c r="R43" s="134">
        <v>7694</v>
      </c>
      <c r="S43" s="133">
        <f t="shared" si="18"/>
        <v>44465</v>
      </c>
      <c r="T43" s="137">
        <f t="shared" si="19"/>
        <v>0.0012342857231684632</v>
      </c>
      <c r="U43" s="136">
        <v>8746</v>
      </c>
      <c r="V43" s="134">
        <v>8720</v>
      </c>
      <c r="W43" s="135">
        <v>17750</v>
      </c>
      <c r="X43" s="134">
        <v>18222</v>
      </c>
      <c r="Y43" s="133">
        <f t="shared" si="20"/>
        <v>53438</v>
      </c>
      <c r="Z43" s="132">
        <f t="shared" si="21"/>
        <v>-0.167914218346495</v>
      </c>
    </row>
    <row r="44" spans="1:26" ht="21" customHeight="1">
      <c r="A44" s="140" t="s">
        <v>426</v>
      </c>
      <c r="B44" s="367" t="s">
        <v>427</v>
      </c>
      <c r="C44" s="138">
        <v>1423</v>
      </c>
      <c r="D44" s="134">
        <v>1260</v>
      </c>
      <c r="E44" s="135">
        <v>174</v>
      </c>
      <c r="F44" s="134">
        <v>147</v>
      </c>
      <c r="G44" s="133">
        <f t="shared" si="6"/>
        <v>3004</v>
      </c>
      <c r="H44" s="137">
        <f t="shared" si="15"/>
        <v>0.0008784067502810083</v>
      </c>
      <c r="I44" s="136">
        <v>1287</v>
      </c>
      <c r="J44" s="134">
        <v>1380</v>
      </c>
      <c r="K44" s="135">
        <v>146</v>
      </c>
      <c r="L44" s="134">
        <v>136</v>
      </c>
      <c r="M44" s="133">
        <f t="shared" si="16"/>
        <v>2949</v>
      </c>
      <c r="N44" s="139">
        <f t="shared" si="17"/>
        <v>0.0186503899626993</v>
      </c>
      <c r="O44" s="138">
        <v>13886</v>
      </c>
      <c r="P44" s="134">
        <v>14349</v>
      </c>
      <c r="Q44" s="135">
        <v>1620</v>
      </c>
      <c r="R44" s="134">
        <v>1445</v>
      </c>
      <c r="S44" s="133">
        <f t="shared" si="18"/>
        <v>31300</v>
      </c>
      <c r="T44" s="137">
        <f t="shared" si="19"/>
        <v>0.0008688438802467761</v>
      </c>
      <c r="U44" s="136">
        <v>12508</v>
      </c>
      <c r="V44" s="134">
        <v>12696</v>
      </c>
      <c r="W44" s="135">
        <v>2082</v>
      </c>
      <c r="X44" s="134">
        <v>1881</v>
      </c>
      <c r="Y44" s="133">
        <f t="shared" si="20"/>
        <v>29167</v>
      </c>
      <c r="Z44" s="132">
        <f t="shared" si="21"/>
        <v>0.07313059279322531</v>
      </c>
    </row>
    <row r="45" spans="1:26" ht="21" customHeight="1">
      <c r="A45" s="140" t="s">
        <v>428</v>
      </c>
      <c r="B45" s="367" t="s">
        <v>429</v>
      </c>
      <c r="C45" s="138">
        <v>934</v>
      </c>
      <c r="D45" s="134">
        <v>957</v>
      </c>
      <c r="E45" s="135">
        <v>155</v>
      </c>
      <c r="F45" s="134">
        <v>551</v>
      </c>
      <c r="G45" s="133">
        <f t="shared" si="6"/>
        <v>2597</v>
      </c>
      <c r="H45" s="137">
        <f t="shared" si="15"/>
        <v>0.000759394916937343</v>
      </c>
      <c r="I45" s="136">
        <v>1156</v>
      </c>
      <c r="J45" s="134">
        <v>1111</v>
      </c>
      <c r="K45" s="135">
        <v>195</v>
      </c>
      <c r="L45" s="134">
        <v>343</v>
      </c>
      <c r="M45" s="133">
        <f t="shared" si="16"/>
        <v>2805</v>
      </c>
      <c r="N45" s="139">
        <f t="shared" si="17"/>
        <v>-0.0741532976827094</v>
      </c>
      <c r="O45" s="138">
        <v>8470</v>
      </c>
      <c r="P45" s="134">
        <v>8365</v>
      </c>
      <c r="Q45" s="135">
        <v>4911</v>
      </c>
      <c r="R45" s="134">
        <v>4838</v>
      </c>
      <c r="S45" s="133">
        <f t="shared" si="18"/>
        <v>26584</v>
      </c>
      <c r="T45" s="137">
        <f t="shared" si="19"/>
        <v>0.000737934367810872</v>
      </c>
      <c r="U45" s="136">
        <v>8497</v>
      </c>
      <c r="V45" s="134">
        <v>8156</v>
      </c>
      <c r="W45" s="135">
        <v>2651</v>
      </c>
      <c r="X45" s="134">
        <v>2694</v>
      </c>
      <c r="Y45" s="133">
        <f t="shared" si="20"/>
        <v>21998</v>
      </c>
      <c r="Z45" s="132">
        <f t="shared" si="21"/>
        <v>0.20847349759069012</v>
      </c>
    </row>
    <row r="46" spans="1:26" ht="21" customHeight="1">
      <c r="A46" s="140" t="s">
        <v>430</v>
      </c>
      <c r="B46" s="367" t="s">
        <v>431</v>
      </c>
      <c r="C46" s="138">
        <v>145</v>
      </c>
      <c r="D46" s="134">
        <v>134</v>
      </c>
      <c r="E46" s="135">
        <v>1095</v>
      </c>
      <c r="F46" s="134">
        <v>1146</v>
      </c>
      <c r="G46" s="133">
        <f t="shared" si="6"/>
        <v>2520</v>
      </c>
      <c r="H46" s="137">
        <f t="shared" si="15"/>
        <v>0.0007368791646831361</v>
      </c>
      <c r="I46" s="136">
        <v>94</v>
      </c>
      <c r="J46" s="134">
        <v>118</v>
      </c>
      <c r="K46" s="135">
        <v>805</v>
      </c>
      <c r="L46" s="134">
        <v>784</v>
      </c>
      <c r="M46" s="133">
        <f t="shared" si="16"/>
        <v>1801</v>
      </c>
      <c r="N46" s="139">
        <f t="shared" si="17"/>
        <v>0.39922265408106616</v>
      </c>
      <c r="O46" s="138">
        <v>950</v>
      </c>
      <c r="P46" s="134">
        <v>924</v>
      </c>
      <c r="Q46" s="135">
        <v>7210</v>
      </c>
      <c r="R46" s="134">
        <v>7473</v>
      </c>
      <c r="S46" s="133">
        <f t="shared" si="18"/>
        <v>16557</v>
      </c>
      <c r="T46" s="137">
        <f t="shared" si="19"/>
        <v>0.0004595989816372483</v>
      </c>
      <c r="U46" s="136">
        <v>755</v>
      </c>
      <c r="V46" s="134">
        <v>928</v>
      </c>
      <c r="W46" s="135">
        <v>4215</v>
      </c>
      <c r="X46" s="134">
        <v>5173</v>
      </c>
      <c r="Y46" s="133">
        <f t="shared" si="20"/>
        <v>11071</v>
      </c>
      <c r="Z46" s="132">
        <f t="shared" si="21"/>
        <v>0.4955288591816458</v>
      </c>
    </row>
    <row r="47" spans="1:26" ht="21" customHeight="1">
      <c r="A47" s="140" t="s">
        <v>432</v>
      </c>
      <c r="B47" s="367" t="s">
        <v>432</v>
      </c>
      <c r="C47" s="138">
        <v>862</v>
      </c>
      <c r="D47" s="134">
        <v>920</v>
      </c>
      <c r="E47" s="135">
        <v>327</v>
      </c>
      <c r="F47" s="134">
        <v>363</v>
      </c>
      <c r="G47" s="133">
        <f t="shared" si="6"/>
        <v>2472</v>
      </c>
      <c r="H47" s="137">
        <f t="shared" si="15"/>
        <v>0.000722843371070124</v>
      </c>
      <c r="I47" s="136">
        <v>816</v>
      </c>
      <c r="J47" s="134">
        <v>824</v>
      </c>
      <c r="K47" s="135">
        <v>206</v>
      </c>
      <c r="L47" s="134">
        <v>267</v>
      </c>
      <c r="M47" s="133">
        <f t="shared" si="16"/>
        <v>2113</v>
      </c>
      <c r="N47" s="139">
        <f t="shared" si="17"/>
        <v>0.16990061523899658</v>
      </c>
      <c r="O47" s="138">
        <v>8857</v>
      </c>
      <c r="P47" s="134">
        <v>9141</v>
      </c>
      <c r="Q47" s="135">
        <v>2353</v>
      </c>
      <c r="R47" s="134">
        <v>2350</v>
      </c>
      <c r="S47" s="133">
        <f t="shared" si="18"/>
        <v>22701</v>
      </c>
      <c r="T47" s="137">
        <f t="shared" si="19"/>
        <v>0.00063014776119751</v>
      </c>
      <c r="U47" s="136">
        <v>6475</v>
      </c>
      <c r="V47" s="134">
        <v>6395</v>
      </c>
      <c r="W47" s="135">
        <v>2261</v>
      </c>
      <c r="X47" s="134">
        <v>2384</v>
      </c>
      <c r="Y47" s="133">
        <f t="shared" si="20"/>
        <v>17515</v>
      </c>
      <c r="Z47" s="132">
        <f t="shared" si="21"/>
        <v>0.29608906651441624</v>
      </c>
    </row>
    <row r="48" spans="1:26" ht="21" customHeight="1">
      <c r="A48" s="140" t="s">
        <v>433</v>
      </c>
      <c r="B48" s="367" t="s">
        <v>433</v>
      </c>
      <c r="C48" s="138">
        <v>653</v>
      </c>
      <c r="D48" s="134">
        <v>613</v>
      </c>
      <c r="E48" s="135">
        <v>590</v>
      </c>
      <c r="F48" s="134">
        <v>611</v>
      </c>
      <c r="G48" s="133">
        <f t="shared" si="6"/>
        <v>2467</v>
      </c>
      <c r="H48" s="137">
        <f aca="true" t="shared" si="22" ref="H48:H63">G48/$G$9</f>
        <v>0.0007213813092354352</v>
      </c>
      <c r="I48" s="136">
        <v>531</v>
      </c>
      <c r="J48" s="134">
        <v>531</v>
      </c>
      <c r="K48" s="135">
        <v>531</v>
      </c>
      <c r="L48" s="134">
        <v>592</v>
      </c>
      <c r="M48" s="133">
        <f aca="true" t="shared" si="23" ref="M48:M63">SUM(I48:L48)</f>
        <v>2185</v>
      </c>
      <c r="N48" s="139">
        <f aca="true" t="shared" si="24" ref="N48:N63">IF(ISERROR(G48/M48-1),"         /0",(G48/M48-1))</f>
        <v>0.12906178489702524</v>
      </c>
      <c r="O48" s="138">
        <v>6078</v>
      </c>
      <c r="P48" s="134">
        <v>6139</v>
      </c>
      <c r="Q48" s="135">
        <v>5949</v>
      </c>
      <c r="R48" s="134">
        <v>5822</v>
      </c>
      <c r="S48" s="133">
        <f aca="true" t="shared" si="25" ref="S48:S63">SUM(O48:R48)</f>
        <v>23988</v>
      </c>
      <c r="T48" s="137">
        <f aca="true" t="shared" si="26" ref="T48:T63">S48/$S$9</f>
        <v>0.0006658730670721938</v>
      </c>
      <c r="U48" s="136">
        <v>4120</v>
      </c>
      <c r="V48" s="134">
        <v>4298</v>
      </c>
      <c r="W48" s="135">
        <v>5662</v>
      </c>
      <c r="X48" s="134">
        <v>6412</v>
      </c>
      <c r="Y48" s="133">
        <f aca="true" t="shared" si="27" ref="Y48:Y63">SUM(U48:X48)</f>
        <v>20492</v>
      </c>
      <c r="Z48" s="132">
        <f aca="true" t="shared" si="28" ref="Z48:Z63">IF(ISERROR(S48/Y48-1),"         /0",IF(S48/Y48&gt;5,"  *  ",(S48/Y48-1)))</f>
        <v>0.1706031622096429</v>
      </c>
    </row>
    <row r="49" spans="1:26" ht="21" customHeight="1">
      <c r="A49" s="140" t="s">
        <v>434</v>
      </c>
      <c r="B49" s="367" t="s">
        <v>435</v>
      </c>
      <c r="C49" s="138">
        <v>1091</v>
      </c>
      <c r="D49" s="134">
        <v>1150</v>
      </c>
      <c r="E49" s="135">
        <v>95</v>
      </c>
      <c r="F49" s="134">
        <v>97</v>
      </c>
      <c r="G49" s="133">
        <f t="shared" si="6"/>
        <v>2433</v>
      </c>
      <c r="H49" s="137">
        <f t="shared" si="22"/>
        <v>0.0007114392887595517</v>
      </c>
      <c r="I49" s="136">
        <v>1850</v>
      </c>
      <c r="J49" s="134">
        <v>1722</v>
      </c>
      <c r="K49" s="135">
        <v>41</v>
      </c>
      <c r="L49" s="134">
        <v>44</v>
      </c>
      <c r="M49" s="133">
        <f t="shared" si="23"/>
        <v>3657</v>
      </c>
      <c r="N49" s="139">
        <f t="shared" si="24"/>
        <v>-0.33470057424118127</v>
      </c>
      <c r="O49" s="138">
        <v>14083</v>
      </c>
      <c r="P49" s="134">
        <v>13469</v>
      </c>
      <c r="Q49" s="135">
        <v>501</v>
      </c>
      <c r="R49" s="134">
        <v>493</v>
      </c>
      <c r="S49" s="133">
        <f t="shared" si="25"/>
        <v>28546</v>
      </c>
      <c r="T49" s="137">
        <f t="shared" si="26"/>
        <v>0.0007923967222212291</v>
      </c>
      <c r="U49" s="136">
        <v>17870</v>
      </c>
      <c r="V49" s="134">
        <v>17373</v>
      </c>
      <c r="W49" s="135">
        <v>583</v>
      </c>
      <c r="X49" s="134">
        <v>602</v>
      </c>
      <c r="Y49" s="133">
        <f t="shared" si="27"/>
        <v>36428</v>
      </c>
      <c r="Z49" s="132">
        <f t="shared" si="28"/>
        <v>-0.21637202152190627</v>
      </c>
    </row>
    <row r="50" spans="1:26" ht="21" customHeight="1">
      <c r="A50" s="140" t="s">
        <v>436</v>
      </c>
      <c r="B50" s="367" t="s">
        <v>437</v>
      </c>
      <c r="C50" s="138">
        <v>1165</v>
      </c>
      <c r="D50" s="134">
        <v>1069</v>
      </c>
      <c r="E50" s="135">
        <v>61</v>
      </c>
      <c r="F50" s="134">
        <v>84</v>
      </c>
      <c r="G50" s="133">
        <f t="shared" si="6"/>
        <v>2379</v>
      </c>
      <c r="H50" s="137">
        <f t="shared" si="22"/>
        <v>0.000695649020944913</v>
      </c>
      <c r="I50" s="136">
        <v>1094</v>
      </c>
      <c r="J50" s="134">
        <v>1129</v>
      </c>
      <c r="K50" s="135">
        <v>122</v>
      </c>
      <c r="L50" s="134">
        <v>162</v>
      </c>
      <c r="M50" s="133">
        <f t="shared" si="23"/>
        <v>2507</v>
      </c>
      <c r="N50" s="139">
        <f t="shared" si="24"/>
        <v>-0.05105704028719582</v>
      </c>
      <c r="O50" s="138">
        <v>10739</v>
      </c>
      <c r="P50" s="134">
        <v>11133</v>
      </c>
      <c r="Q50" s="135">
        <v>745</v>
      </c>
      <c r="R50" s="134">
        <v>907</v>
      </c>
      <c r="S50" s="133">
        <f t="shared" si="25"/>
        <v>23524</v>
      </c>
      <c r="T50" s="137">
        <f t="shared" si="26"/>
        <v>0.0006529930811158198</v>
      </c>
      <c r="U50" s="136">
        <v>10463</v>
      </c>
      <c r="V50" s="134">
        <v>10589</v>
      </c>
      <c r="W50" s="135">
        <v>417</v>
      </c>
      <c r="X50" s="134">
        <v>407</v>
      </c>
      <c r="Y50" s="133">
        <f t="shared" si="27"/>
        <v>21876</v>
      </c>
      <c r="Z50" s="132">
        <f t="shared" si="28"/>
        <v>0.07533369903090148</v>
      </c>
    </row>
    <row r="51" spans="1:26" ht="21" customHeight="1">
      <c r="A51" s="140" t="s">
        <v>438</v>
      </c>
      <c r="B51" s="367" t="s">
        <v>438</v>
      </c>
      <c r="C51" s="138">
        <v>411</v>
      </c>
      <c r="D51" s="134">
        <v>453</v>
      </c>
      <c r="E51" s="135">
        <v>628</v>
      </c>
      <c r="F51" s="134">
        <v>734</v>
      </c>
      <c r="G51" s="133">
        <f t="shared" si="6"/>
        <v>2226</v>
      </c>
      <c r="H51" s="137">
        <f t="shared" si="22"/>
        <v>0.0006509099288034369</v>
      </c>
      <c r="I51" s="136">
        <v>467</v>
      </c>
      <c r="J51" s="134">
        <v>480</v>
      </c>
      <c r="K51" s="135">
        <v>726</v>
      </c>
      <c r="L51" s="134">
        <v>697</v>
      </c>
      <c r="M51" s="133">
        <f t="shared" si="23"/>
        <v>2370</v>
      </c>
      <c r="N51" s="139">
        <f t="shared" si="24"/>
        <v>-0.06075949367088607</v>
      </c>
      <c r="O51" s="138">
        <v>4720</v>
      </c>
      <c r="P51" s="134">
        <v>5038</v>
      </c>
      <c r="Q51" s="135">
        <v>5703</v>
      </c>
      <c r="R51" s="134">
        <v>5510</v>
      </c>
      <c r="S51" s="133">
        <f t="shared" si="25"/>
        <v>20971</v>
      </c>
      <c r="T51" s="137">
        <f t="shared" si="26"/>
        <v>0.0005821253997653399</v>
      </c>
      <c r="U51" s="136">
        <v>5218</v>
      </c>
      <c r="V51" s="134">
        <v>5892</v>
      </c>
      <c r="W51" s="135">
        <v>7450</v>
      </c>
      <c r="X51" s="134">
        <v>6330</v>
      </c>
      <c r="Y51" s="133">
        <f t="shared" si="27"/>
        <v>24890</v>
      </c>
      <c r="Z51" s="132">
        <f t="shared" si="28"/>
        <v>-0.15745279228605868</v>
      </c>
    </row>
    <row r="52" spans="1:26" ht="21" customHeight="1">
      <c r="A52" s="140" t="s">
        <v>439</v>
      </c>
      <c r="B52" s="367" t="s">
        <v>440</v>
      </c>
      <c r="C52" s="138">
        <v>550</v>
      </c>
      <c r="D52" s="134">
        <v>528</v>
      </c>
      <c r="E52" s="135">
        <v>470</v>
      </c>
      <c r="F52" s="134">
        <v>384</v>
      </c>
      <c r="G52" s="133">
        <f t="shared" si="6"/>
        <v>1932</v>
      </c>
      <c r="H52" s="137">
        <f t="shared" si="22"/>
        <v>0.0005649406929237377</v>
      </c>
      <c r="I52" s="136">
        <v>949</v>
      </c>
      <c r="J52" s="134">
        <v>1009</v>
      </c>
      <c r="K52" s="135">
        <v>264</v>
      </c>
      <c r="L52" s="134">
        <v>281</v>
      </c>
      <c r="M52" s="133">
        <f t="shared" si="23"/>
        <v>2503</v>
      </c>
      <c r="N52" s="139">
        <f t="shared" si="24"/>
        <v>-0.22812624850179786</v>
      </c>
      <c r="O52" s="138">
        <v>13007</v>
      </c>
      <c r="P52" s="134">
        <v>12895</v>
      </c>
      <c r="Q52" s="135">
        <v>2817</v>
      </c>
      <c r="R52" s="134">
        <v>2558</v>
      </c>
      <c r="S52" s="133">
        <f t="shared" si="25"/>
        <v>31277</v>
      </c>
      <c r="T52" s="137">
        <f t="shared" si="26"/>
        <v>0.000868205432667042</v>
      </c>
      <c r="U52" s="136">
        <v>12248</v>
      </c>
      <c r="V52" s="134">
        <v>11135</v>
      </c>
      <c r="W52" s="135">
        <v>3054</v>
      </c>
      <c r="X52" s="134">
        <v>2639</v>
      </c>
      <c r="Y52" s="133">
        <f t="shared" si="27"/>
        <v>29076</v>
      </c>
      <c r="Z52" s="132">
        <f t="shared" si="28"/>
        <v>0.07569817031228498</v>
      </c>
    </row>
    <row r="53" spans="1:26" ht="21" customHeight="1">
      <c r="A53" s="140" t="s">
        <v>441</v>
      </c>
      <c r="B53" s="367" t="s">
        <v>442</v>
      </c>
      <c r="C53" s="138">
        <v>822</v>
      </c>
      <c r="D53" s="134">
        <v>830</v>
      </c>
      <c r="E53" s="135">
        <v>0</v>
      </c>
      <c r="F53" s="134">
        <v>0</v>
      </c>
      <c r="G53" s="133">
        <f t="shared" si="6"/>
        <v>1652</v>
      </c>
      <c r="H53" s="137">
        <f t="shared" si="22"/>
        <v>0.000483065230181167</v>
      </c>
      <c r="I53" s="136">
        <v>935</v>
      </c>
      <c r="J53" s="134">
        <v>1014</v>
      </c>
      <c r="K53" s="135"/>
      <c r="L53" s="134"/>
      <c r="M53" s="133">
        <f t="shared" si="23"/>
        <v>1949</v>
      </c>
      <c r="N53" s="139">
        <f t="shared" si="24"/>
        <v>-0.1523858388917394</v>
      </c>
      <c r="O53" s="138">
        <v>9790</v>
      </c>
      <c r="P53" s="134">
        <v>10421</v>
      </c>
      <c r="Q53" s="135">
        <v>25</v>
      </c>
      <c r="R53" s="134">
        <v>26</v>
      </c>
      <c r="S53" s="133">
        <f t="shared" si="25"/>
        <v>20262</v>
      </c>
      <c r="T53" s="137">
        <f t="shared" si="26"/>
        <v>0.0005624445591552773</v>
      </c>
      <c r="U53" s="136">
        <v>10828</v>
      </c>
      <c r="V53" s="134">
        <v>10268</v>
      </c>
      <c r="W53" s="135"/>
      <c r="X53" s="134"/>
      <c r="Y53" s="133">
        <f t="shared" si="27"/>
        <v>21096</v>
      </c>
      <c r="Z53" s="132">
        <f t="shared" si="28"/>
        <v>-0.0395335608646189</v>
      </c>
    </row>
    <row r="54" spans="1:26" ht="21" customHeight="1">
      <c r="A54" s="140" t="s">
        <v>443</v>
      </c>
      <c r="B54" s="367" t="s">
        <v>444</v>
      </c>
      <c r="C54" s="138">
        <v>411</v>
      </c>
      <c r="D54" s="134">
        <v>470</v>
      </c>
      <c r="E54" s="135">
        <v>196</v>
      </c>
      <c r="F54" s="134">
        <v>283</v>
      </c>
      <c r="G54" s="133">
        <f t="shared" si="6"/>
        <v>1360</v>
      </c>
      <c r="H54" s="137">
        <f t="shared" si="22"/>
        <v>0.0003976808190353433</v>
      </c>
      <c r="I54" s="136">
        <v>574</v>
      </c>
      <c r="J54" s="134">
        <v>552</v>
      </c>
      <c r="K54" s="135">
        <v>176</v>
      </c>
      <c r="L54" s="134">
        <v>206</v>
      </c>
      <c r="M54" s="133">
        <f t="shared" si="23"/>
        <v>1508</v>
      </c>
      <c r="N54" s="139">
        <f t="shared" si="24"/>
        <v>-0.09814323607427056</v>
      </c>
      <c r="O54" s="138">
        <v>5985</v>
      </c>
      <c r="P54" s="134">
        <v>5552</v>
      </c>
      <c r="Q54" s="135">
        <v>3366</v>
      </c>
      <c r="R54" s="134">
        <v>2893</v>
      </c>
      <c r="S54" s="133">
        <f t="shared" si="25"/>
        <v>17796</v>
      </c>
      <c r="T54" s="137">
        <f t="shared" si="26"/>
        <v>0.0004939918751716175</v>
      </c>
      <c r="U54" s="136">
        <v>5698</v>
      </c>
      <c r="V54" s="134">
        <v>5320</v>
      </c>
      <c r="W54" s="135">
        <v>3503</v>
      </c>
      <c r="X54" s="134">
        <v>3373</v>
      </c>
      <c r="Y54" s="133">
        <f t="shared" si="27"/>
        <v>17894</v>
      </c>
      <c r="Z54" s="132">
        <f t="shared" si="28"/>
        <v>-0.005476696099251166</v>
      </c>
    </row>
    <row r="55" spans="1:26" ht="21" customHeight="1">
      <c r="A55" s="140" t="s">
        <v>426</v>
      </c>
      <c r="B55" s="367" t="s">
        <v>445</v>
      </c>
      <c r="C55" s="138">
        <v>0</v>
      </c>
      <c r="D55" s="134">
        <v>0</v>
      </c>
      <c r="E55" s="135">
        <v>683</v>
      </c>
      <c r="F55" s="134">
        <v>675</v>
      </c>
      <c r="G55" s="133">
        <f t="shared" si="6"/>
        <v>1358</v>
      </c>
      <c r="H55" s="137">
        <f t="shared" si="22"/>
        <v>0.0003970959943014678</v>
      </c>
      <c r="I55" s="136"/>
      <c r="J55" s="134"/>
      <c r="K55" s="135">
        <v>620</v>
      </c>
      <c r="L55" s="134">
        <v>665</v>
      </c>
      <c r="M55" s="133">
        <f t="shared" si="23"/>
        <v>1285</v>
      </c>
      <c r="N55" s="139">
        <f t="shared" si="24"/>
        <v>0.0568093385214008</v>
      </c>
      <c r="O55" s="138"/>
      <c r="P55" s="134"/>
      <c r="Q55" s="135">
        <v>4939</v>
      </c>
      <c r="R55" s="134">
        <v>5423</v>
      </c>
      <c r="S55" s="133">
        <f t="shared" si="25"/>
        <v>10362</v>
      </c>
      <c r="T55" s="137">
        <f t="shared" si="26"/>
        <v>0.00028763451396540235</v>
      </c>
      <c r="U55" s="136"/>
      <c r="V55" s="134"/>
      <c r="W55" s="135">
        <v>5115</v>
      </c>
      <c r="X55" s="134">
        <v>5501</v>
      </c>
      <c r="Y55" s="133">
        <f t="shared" si="27"/>
        <v>10616</v>
      </c>
      <c r="Z55" s="132">
        <f t="shared" si="28"/>
        <v>-0.023926149208741476</v>
      </c>
    </row>
    <row r="56" spans="1:26" ht="21" customHeight="1">
      <c r="A56" s="140" t="s">
        <v>446</v>
      </c>
      <c r="B56" s="367" t="s">
        <v>446</v>
      </c>
      <c r="C56" s="138">
        <v>0</v>
      </c>
      <c r="D56" s="134">
        <v>0</v>
      </c>
      <c r="E56" s="135">
        <v>620</v>
      </c>
      <c r="F56" s="134">
        <v>667</v>
      </c>
      <c r="G56" s="133">
        <f t="shared" si="6"/>
        <v>1287</v>
      </c>
      <c r="H56" s="137">
        <f t="shared" si="22"/>
        <v>0.0003763347162488874</v>
      </c>
      <c r="I56" s="136"/>
      <c r="J56" s="134"/>
      <c r="K56" s="135">
        <v>323</v>
      </c>
      <c r="L56" s="134">
        <v>309</v>
      </c>
      <c r="M56" s="133">
        <f t="shared" si="23"/>
        <v>632</v>
      </c>
      <c r="N56" s="139">
        <f t="shared" si="24"/>
        <v>1.0363924050632911</v>
      </c>
      <c r="O56" s="138"/>
      <c r="P56" s="134"/>
      <c r="Q56" s="135">
        <v>5152</v>
      </c>
      <c r="R56" s="134">
        <v>5171</v>
      </c>
      <c r="S56" s="133">
        <f t="shared" si="25"/>
        <v>10323</v>
      </c>
      <c r="T56" s="137">
        <f t="shared" si="26"/>
        <v>0.0002865519289388968</v>
      </c>
      <c r="U56" s="136"/>
      <c r="V56" s="134"/>
      <c r="W56" s="135">
        <v>2873</v>
      </c>
      <c r="X56" s="134">
        <v>3030</v>
      </c>
      <c r="Y56" s="133">
        <f t="shared" si="27"/>
        <v>5903</v>
      </c>
      <c r="Z56" s="132">
        <f t="shared" si="28"/>
        <v>0.7487718109435879</v>
      </c>
    </row>
    <row r="57" spans="1:26" ht="21" customHeight="1">
      <c r="A57" s="140" t="s">
        <v>447</v>
      </c>
      <c r="B57" s="367" t="s">
        <v>447</v>
      </c>
      <c r="C57" s="138">
        <v>0</v>
      </c>
      <c r="D57" s="134">
        <v>0</v>
      </c>
      <c r="E57" s="135">
        <v>550</v>
      </c>
      <c r="F57" s="134">
        <v>496</v>
      </c>
      <c r="G57" s="133">
        <f t="shared" si="6"/>
        <v>1046</v>
      </c>
      <c r="H57" s="137">
        <f t="shared" si="22"/>
        <v>0.000305863335816889</v>
      </c>
      <c r="I57" s="136"/>
      <c r="J57" s="134"/>
      <c r="K57" s="135">
        <v>556</v>
      </c>
      <c r="L57" s="134">
        <v>376</v>
      </c>
      <c r="M57" s="133">
        <f t="shared" si="23"/>
        <v>932</v>
      </c>
      <c r="N57" s="139">
        <f t="shared" si="24"/>
        <v>0.12231759656652352</v>
      </c>
      <c r="O57" s="138"/>
      <c r="P57" s="134"/>
      <c r="Q57" s="135">
        <v>5847</v>
      </c>
      <c r="R57" s="134">
        <v>5063</v>
      </c>
      <c r="S57" s="133">
        <f t="shared" si="25"/>
        <v>10910</v>
      </c>
      <c r="T57" s="137">
        <f t="shared" si="26"/>
        <v>0.00030284622151732673</v>
      </c>
      <c r="U57" s="136"/>
      <c r="V57" s="134"/>
      <c r="W57" s="135">
        <v>4035</v>
      </c>
      <c r="X57" s="134">
        <v>3631</v>
      </c>
      <c r="Y57" s="133">
        <f t="shared" si="27"/>
        <v>7666</v>
      </c>
      <c r="Z57" s="132">
        <f t="shared" si="28"/>
        <v>0.4231672319332116</v>
      </c>
    </row>
    <row r="58" spans="1:26" ht="21" customHeight="1">
      <c r="A58" s="140" t="s">
        <v>448</v>
      </c>
      <c r="B58" s="367" t="s">
        <v>449</v>
      </c>
      <c r="C58" s="138">
        <v>382</v>
      </c>
      <c r="D58" s="134">
        <v>442</v>
      </c>
      <c r="E58" s="135">
        <v>52</v>
      </c>
      <c r="F58" s="134">
        <v>60</v>
      </c>
      <c r="G58" s="133">
        <f t="shared" si="6"/>
        <v>936</v>
      </c>
      <c r="H58" s="137">
        <f t="shared" si="22"/>
        <v>0.0002736979754537363</v>
      </c>
      <c r="I58" s="136">
        <v>363</v>
      </c>
      <c r="J58" s="134">
        <v>468</v>
      </c>
      <c r="K58" s="135">
        <v>80</v>
      </c>
      <c r="L58" s="134">
        <v>86</v>
      </c>
      <c r="M58" s="133">
        <f t="shared" si="23"/>
        <v>997</v>
      </c>
      <c r="N58" s="139">
        <f t="shared" si="24"/>
        <v>-0.06118355065195591</v>
      </c>
      <c r="O58" s="138">
        <v>4180</v>
      </c>
      <c r="P58" s="134">
        <v>4909</v>
      </c>
      <c r="Q58" s="135">
        <v>1228</v>
      </c>
      <c r="R58" s="134">
        <v>1202</v>
      </c>
      <c r="S58" s="133">
        <f t="shared" si="25"/>
        <v>11519</v>
      </c>
      <c r="T58" s="137">
        <f t="shared" si="26"/>
        <v>0.00031975120308506754</v>
      </c>
      <c r="U58" s="136">
        <v>3440</v>
      </c>
      <c r="V58" s="134">
        <v>4013</v>
      </c>
      <c r="W58" s="135">
        <v>964</v>
      </c>
      <c r="X58" s="134">
        <v>935</v>
      </c>
      <c r="Y58" s="133">
        <f t="shared" si="27"/>
        <v>9352</v>
      </c>
      <c r="Z58" s="132">
        <f t="shared" si="28"/>
        <v>0.23171514114627878</v>
      </c>
    </row>
    <row r="59" spans="1:26" ht="21" customHeight="1">
      <c r="A59" s="140" t="s">
        <v>450</v>
      </c>
      <c r="B59" s="367" t="s">
        <v>450</v>
      </c>
      <c r="C59" s="138">
        <v>355</v>
      </c>
      <c r="D59" s="134">
        <v>335</v>
      </c>
      <c r="E59" s="135">
        <v>133</v>
      </c>
      <c r="F59" s="134">
        <v>26</v>
      </c>
      <c r="G59" s="133">
        <f t="shared" si="6"/>
        <v>849</v>
      </c>
      <c r="H59" s="137">
        <f t="shared" si="22"/>
        <v>0.0002482580995301518</v>
      </c>
      <c r="I59" s="136">
        <v>300</v>
      </c>
      <c r="J59" s="134">
        <v>251</v>
      </c>
      <c r="K59" s="135">
        <v>90</v>
      </c>
      <c r="L59" s="134">
        <v>20</v>
      </c>
      <c r="M59" s="133">
        <f t="shared" si="23"/>
        <v>661</v>
      </c>
      <c r="N59" s="139">
        <f t="shared" si="24"/>
        <v>0.2844175491679273</v>
      </c>
      <c r="O59" s="138">
        <v>3147</v>
      </c>
      <c r="P59" s="134">
        <v>2968</v>
      </c>
      <c r="Q59" s="135">
        <v>701</v>
      </c>
      <c r="R59" s="134">
        <v>229</v>
      </c>
      <c r="S59" s="133">
        <f t="shared" si="25"/>
        <v>7045</v>
      </c>
      <c r="T59" s="137">
        <f t="shared" si="26"/>
        <v>0.00019555926953158267</v>
      </c>
      <c r="U59" s="136">
        <v>3488</v>
      </c>
      <c r="V59" s="134">
        <v>4028</v>
      </c>
      <c r="W59" s="135">
        <v>857</v>
      </c>
      <c r="X59" s="134">
        <v>200</v>
      </c>
      <c r="Y59" s="133">
        <f t="shared" si="27"/>
        <v>8573</v>
      </c>
      <c r="Z59" s="132">
        <f t="shared" si="28"/>
        <v>-0.17823399043508692</v>
      </c>
    </row>
    <row r="60" spans="1:26" ht="21" customHeight="1">
      <c r="A60" s="140" t="s">
        <v>451</v>
      </c>
      <c r="B60" s="367" t="s">
        <v>452</v>
      </c>
      <c r="C60" s="138">
        <v>0</v>
      </c>
      <c r="D60" s="134">
        <v>0</v>
      </c>
      <c r="E60" s="135">
        <v>420</v>
      </c>
      <c r="F60" s="134">
        <v>412</v>
      </c>
      <c r="G60" s="133">
        <f t="shared" si="6"/>
        <v>832</v>
      </c>
      <c r="H60" s="137">
        <f t="shared" si="22"/>
        <v>0.00024328708929221</v>
      </c>
      <c r="I60" s="136"/>
      <c r="J60" s="134"/>
      <c r="K60" s="135">
        <v>415</v>
      </c>
      <c r="L60" s="134">
        <v>372</v>
      </c>
      <c r="M60" s="133">
        <f t="shared" si="23"/>
        <v>787</v>
      </c>
      <c r="N60" s="139">
        <f t="shared" si="24"/>
        <v>0.057179161372299836</v>
      </c>
      <c r="O60" s="138"/>
      <c r="P60" s="134"/>
      <c r="Q60" s="135">
        <v>4535</v>
      </c>
      <c r="R60" s="134">
        <v>4700</v>
      </c>
      <c r="S60" s="133">
        <f t="shared" si="25"/>
        <v>9235</v>
      </c>
      <c r="T60" s="137">
        <f t="shared" si="26"/>
        <v>0.00025635058255843375</v>
      </c>
      <c r="U60" s="136"/>
      <c r="V60" s="134"/>
      <c r="W60" s="135">
        <v>4482</v>
      </c>
      <c r="X60" s="134">
        <v>4533</v>
      </c>
      <c r="Y60" s="133">
        <f t="shared" si="27"/>
        <v>9015</v>
      </c>
      <c r="Z60" s="132">
        <f t="shared" si="28"/>
        <v>0.024403771491957826</v>
      </c>
    </row>
    <row r="61" spans="1:26" ht="21" customHeight="1">
      <c r="A61" s="140" t="s">
        <v>453</v>
      </c>
      <c r="B61" s="367" t="s">
        <v>453</v>
      </c>
      <c r="C61" s="138">
        <v>416</v>
      </c>
      <c r="D61" s="134">
        <v>404</v>
      </c>
      <c r="E61" s="135">
        <v>0</v>
      </c>
      <c r="F61" s="134">
        <v>0</v>
      </c>
      <c r="G61" s="133">
        <f t="shared" si="6"/>
        <v>820</v>
      </c>
      <c r="H61" s="137">
        <f t="shared" si="22"/>
        <v>0.00023977814088895698</v>
      </c>
      <c r="I61" s="136">
        <v>148</v>
      </c>
      <c r="J61" s="134">
        <v>156</v>
      </c>
      <c r="K61" s="135">
        <v>35</v>
      </c>
      <c r="L61" s="134">
        <v>32</v>
      </c>
      <c r="M61" s="133">
        <f t="shared" si="23"/>
        <v>371</v>
      </c>
      <c r="N61" s="139">
        <f t="shared" si="24"/>
        <v>1.210242587601078</v>
      </c>
      <c r="O61" s="138">
        <v>4571</v>
      </c>
      <c r="P61" s="134">
        <v>4023</v>
      </c>
      <c r="Q61" s="135">
        <v>61</v>
      </c>
      <c r="R61" s="134">
        <v>84</v>
      </c>
      <c r="S61" s="133">
        <f t="shared" si="25"/>
        <v>8739</v>
      </c>
      <c r="T61" s="137">
        <f t="shared" si="26"/>
        <v>0.00024258232170851682</v>
      </c>
      <c r="U61" s="136">
        <v>2920</v>
      </c>
      <c r="V61" s="134">
        <v>2573</v>
      </c>
      <c r="W61" s="135">
        <v>183</v>
      </c>
      <c r="X61" s="134">
        <v>179</v>
      </c>
      <c r="Y61" s="133">
        <f t="shared" si="27"/>
        <v>5855</v>
      </c>
      <c r="Z61" s="132">
        <f t="shared" si="28"/>
        <v>0.4925704526046115</v>
      </c>
    </row>
    <row r="62" spans="1:26" ht="21" customHeight="1">
      <c r="A62" s="140" t="s">
        <v>454</v>
      </c>
      <c r="B62" s="367" t="s">
        <v>454</v>
      </c>
      <c r="C62" s="138">
        <v>390</v>
      </c>
      <c r="D62" s="134">
        <v>368</v>
      </c>
      <c r="E62" s="135">
        <v>34</v>
      </c>
      <c r="F62" s="134">
        <v>27</v>
      </c>
      <c r="G62" s="133">
        <f t="shared" si="6"/>
        <v>819</v>
      </c>
      <c r="H62" s="137">
        <f t="shared" si="22"/>
        <v>0.00023948572852201924</v>
      </c>
      <c r="I62" s="136">
        <v>434</v>
      </c>
      <c r="J62" s="134">
        <v>431</v>
      </c>
      <c r="K62" s="135">
        <v>29</v>
      </c>
      <c r="L62" s="134">
        <v>28</v>
      </c>
      <c r="M62" s="133">
        <f t="shared" si="23"/>
        <v>922</v>
      </c>
      <c r="N62" s="139">
        <f t="shared" si="24"/>
        <v>-0.11171366594360088</v>
      </c>
      <c r="O62" s="138">
        <v>4726</v>
      </c>
      <c r="P62" s="134">
        <v>4434</v>
      </c>
      <c r="Q62" s="135">
        <v>346</v>
      </c>
      <c r="R62" s="134">
        <v>331</v>
      </c>
      <c r="S62" s="133">
        <f t="shared" si="25"/>
        <v>9837</v>
      </c>
      <c r="T62" s="137">
        <f t="shared" si="26"/>
        <v>0.00027306125399321205</v>
      </c>
      <c r="U62" s="136">
        <v>4672</v>
      </c>
      <c r="V62" s="134">
        <v>4776</v>
      </c>
      <c r="W62" s="135">
        <v>272</v>
      </c>
      <c r="X62" s="134">
        <v>230</v>
      </c>
      <c r="Y62" s="133">
        <f t="shared" si="27"/>
        <v>9950</v>
      </c>
      <c r="Z62" s="132">
        <f t="shared" si="28"/>
        <v>-0.011356783919597935</v>
      </c>
    </row>
    <row r="63" spans="1:26" ht="21" customHeight="1" thickBot="1">
      <c r="A63" s="131" t="s">
        <v>55</v>
      </c>
      <c r="B63" s="368" t="s">
        <v>55</v>
      </c>
      <c r="C63" s="129">
        <v>1512</v>
      </c>
      <c r="D63" s="125">
        <v>1457</v>
      </c>
      <c r="E63" s="126">
        <v>6953</v>
      </c>
      <c r="F63" s="125">
        <v>6689</v>
      </c>
      <c r="G63" s="124">
        <f t="shared" si="6"/>
        <v>16611</v>
      </c>
      <c r="H63" s="128">
        <f t="shared" si="22"/>
        <v>0.004857261827203006</v>
      </c>
      <c r="I63" s="127">
        <v>2237</v>
      </c>
      <c r="J63" s="125">
        <v>2128</v>
      </c>
      <c r="K63" s="126">
        <v>5942</v>
      </c>
      <c r="L63" s="125">
        <v>5865</v>
      </c>
      <c r="M63" s="124">
        <f t="shared" si="23"/>
        <v>16172</v>
      </c>
      <c r="N63" s="130">
        <f t="shared" si="24"/>
        <v>0.027145683898095463</v>
      </c>
      <c r="O63" s="129">
        <v>20207</v>
      </c>
      <c r="P63" s="125">
        <v>20078</v>
      </c>
      <c r="Q63" s="126">
        <v>73284</v>
      </c>
      <c r="R63" s="125">
        <v>71876</v>
      </c>
      <c r="S63" s="124">
        <f t="shared" si="25"/>
        <v>185445</v>
      </c>
      <c r="T63" s="128">
        <f t="shared" si="26"/>
        <v>0.005147691801033974</v>
      </c>
      <c r="U63" s="127">
        <v>23212</v>
      </c>
      <c r="V63" s="125">
        <v>22510</v>
      </c>
      <c r="W63" s="126">
        <v>73054</v>
      </c>
      <c r="X63" s="125">
        <v>79838</v>
      </c>
      <c r="Y63" s="124">
        <f t="shared" si="27"/>
        <v>198614</v>
      </c>
      <c r="Z63" s="123">
        <f t="shared" si="28"/>
        <v>-0.06630449011650741</v>
      </c>
    </row>
    <row r="64" spans="1:2" ht="15.75" thickTop="1">
      <c r="A64" s="122" t="s">
        <v>42</v>
      </c>
      <c r="B64" s="122"/>
    </row>
    <row r="65" spans="1:2" ht="15">
      <c r="A65" s="122" t="s">
        <v>41</v>
      </c>
      <c r="B65" s="122"/>
    </row>
    <row r="66" spans="1:3" ht="15">
      <c r="A66" s="369" t="s">
        <v>122</v>
      </c>
      <c r="B66" s="370"/>
      <c r="C66" s="370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4:Z65536 N64:N65536 Z3 N3 N5:N8 Z5:Z8">
    <cfRule type="cellIs" priority="3" dxfId="91" operator="lessThan" stopIfTrue="1">
      <formula>0</formula>
    </cfRule>
  </conditionalFormatting>
  <conditionalFormatting sqref="N9:N63 Z9:Z63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B1">
      <selection activeCell="U10" sqref="U10:X59"/>
    </sheetView>
  </sheetViews>
  <sheetFormatPr defaultColWidth="8.00390625" defaultRowHeight="15"/>
  <cols>
    <col min="1" max="1" width="25.421875" style="121" customWidth="1"/>
    <col min="2" max="2" width="40.421875" style="121" bestFit="1" customWidth="1"/>
    <col min="3" max="3" width="9.57421875" style="121" customWidth="1"/>
    <col min="4" max="4" width="10.421875" style="121" customWidth="1"/>
    <col min="5" max="5" width="8.57421875" style="121" bestFit="1" customWidth="1"/>
    <col min="6" max="6" width="10.57421875" style="121" bestFit="1" customWidth="1"/>
    <col min="7" max="7" width="10.00390625" style="121" customWidth="1"/>
    <col min="8" max="8" width="10.7109375" style="121" customWidth="1"/>
    <col min="9" max="9" width="9.421875" style="121" customWidth="1"/>
    <col min="10" max="10" width="11.57421875" style="121" bestFit="1" customWidth="1"/>
    <col min="11" max="11" width="9.00390625" style="121" bestFit="1" customWidth="1"/>
    <col min="12" max="12" width="10.57421875" style="121" bestFit="1" customWidth="1"/>
    <col min="13" max="13" width="9.8515625" style="121" customWidth="1"/>
    <col min="14" max="14" width="10.00390625" style="121" customWidth="1"/>
    <col min="15" max="15" width="10.421875" style="121" customWidth="1"/>
    <col min="16" max="16" width="12.421875" style="121" bestFit="1" customWidth="1"/>
    <col min="17" max="17" width="9.421875" style="121" customWidth="1"/>
    <col min="18" max="18" width="10.57421875" style="121" bestFit="1" customWidth="1"/>
    <col min="19" max="19" width="11.8515625" style="121" customWidth="1"/>
    <col min="20" max="20" width="10.140625" style="121" customWidth="1"/>
    <col min="21" max="21" width="10.28125" style="121" customWidth="1"/>
    <col min="22" max="22" width="11.57421875" style="121" bestFit="1" customWidth="1"/>
    <col min="23" max="24" width="10.28125" style="121" customWidth="1"/>
    <col min="25" max="25" width="10.7109375" style="121" customWidth="1"/>
    <col min="26" max="26" width="9.8515625" style="121" bestFit="1" customWidth="1"/>
    <col min="27" max="16384" width="8.00390625" style="121" customWidth="1"/>
  </cols>
  <sheetData>
    <row r="1" spans="25:26" ht="18.75" thickBot="1">
      <c r="Y1" s="557" t="s">
        <v>28</v>
      </c>
      <c r="Z1" s="558"/>
    </row>
    <row r="2" ht="5.25" customHeight="1" thickBot="1"/>
    <row r="3" spans="1:26" ht="24" customHeight="1" thickTop="1">
      <c r="A3" s="559" t="s">
        <v>123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1"/>
    </row>
    <row r="4" spans="1:26" ht="21" customHeight="1" thickBot="1">
      <c r="A4" s="573" t="s">
        <v>44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s="167" customFormat="1" ht="19.5" customHeight="1" thickBot="1" thickTop="1">
      <c r="A5" s="562" t="s">
        <v>120</v>
      </c>
      <c r="B5" s="654" t="s">
        <v>121</v>
      </c>
      <c r="C5" s="657" t="s">
        <v>36</v>
      </c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9"/>
      <c r="O5" s="660" t="s">
        <v>35</v>
      </c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9"/>
    </row>
    <row r="6" spans="1:26" s="166" customFormat="1" ht="26.25" customHeight="1" thickBot="1">
      <c r="A6" s="563"/>
      <c r="B6" s="655"/>
      <c r="C6" s="650" t="s">
        <v>152</v>
      </c>
      <c r="D6" s="651"/>
      <c r="E6" s="651"/>
      <c r="F6" s="651"/>
      <c r="G6" s="652"/>
      <c r="H6" s="661" t="s">
        <v>34</v>
      </c>
      <c r="I6" s="650" t="s">
        <v>155</v>
      </c>
      <c r="J6" s="651"/>
      <c r="K6" s="651"/>
      <c r="L6" s="651"/>
      <c r="M6" s="652"/>
      <c r="N6" s="661" t="s">
        <v>33</v>
      </c>
      <c r="O6" s="653" t="s">
        <v>153</v>
      </c>
      <c r="P6" s="651"/>
      <c r="Q6" s="651"/>
      <c r="R6" s="651"/>
      <c r="S6" s="652"/>
      <c r="T6" s="661" t="s">
        <v>34</v>
      </c>
      <c r="U6" s="653" t="s">
        <v>154</v>
      </c>
      <c r="V6" s="651"/>
      <c r="W6" s="651"/>
      <c r="X6" s="651"/>
      <c r="Y6" s="652"/>
      <c r="Z6" s="661" t="s">
        <v>33</v>
      </c>
    </row>
    <row r="7" spans="1:26" s="161" customFormat="1" ht="26.25" customHeight="1">
      <c r="A7" s="564"/>
      <c r="B7" s="655"/>
      <c r="C7" s="556" t="s">
        <v>22</v>
      </c>
      <c r="D7" s="572"/>
      <c r="E7" s="551" t="s">
        <v>21</v>
      </c>
      <c r="F7" s="572"/>
      <c r="G7" s="553" t="s">
        <v>17</v>
      </c>
      <c r="H7" s="567"/>
      <c r="I7" s="664" t="s">
        <v>22</v>
      </c>
      <c r="J7" s="572"/>
      <c r="K7" s="551" t="s">
        <v>21</v>
      </c>
      <c r="L7" s="572"/>
      <c r="M7" s="553" t="s">
        <v>17</v>
      </c>
      <c r="N7" s="567"/>
      <c r="O7" s="664" t="s">
        <v>22</v>
      </c>
      <c r="P7" s="572"/>
      <c r="Q7" s="551" t="s">
        <v>21</v>
      </c>
      <c r="R7" s="572"/>
      <c r="S7" s="553" t="s">
        <v>17</v>
      </c>
      <c r="T7" s="567"/>
      <c r="U7" s="664" t="s">
        <v>22</v>
      </c>
      <c r="V7" s="572"/>
      <c r="W7" s="551" t="s">
        <v>21</v>
      </c>
      <c r="X7" s="572"/>
      <c r="Y7" s="553" t="s">
        <v>17</v>
      </c>
      <c r="Z7" s="567"/>
    </row>
    <row r="8" spans="1:26" s="161" customFormat="1" ht="19.5" customHeight="1" thickBot="1">
      <c r="A8" s="565"/>
      <c r="B8" s="656"/>
      <c r="C8" s="164" t="s">
        <v>31</v>
      </c>
      <c r="D8" s="162" t="s">
        <v>30</v>
      </c>
      <c r="E8" s="163" t="s">
        <v>31</v>
      </c>
      <c r="F8" s="371" t="s">
        <v>30</v>
      </c>
      <c r="G8" s="663"/>
      <c r="H8" s="662"/>
      <c r="I8" s="164" t="s">
        <v>31</v>
      </c>
      <c r="J8" s="162" t="s">
        <v>30</v>
      </c>
      <c r="K8" s="163" t="s">
        <v>31</v>
      </c>
      <c r="L8" s="371" t="s">
        <v>30</v>
      </c>
      <c r="M8" s="663"/>
      <c r="N8" s="662"/>
      <c r="O8" s="164" t="s">
        <v>31</v>
      </c>
      <c r="P8" s="162" t="s">
        <v>30</v>
      </c>
      <c r="Q8" s="163" t="s">
        <v>31</v>
      </c>
      <c r="R8" s="371" t="s">
        <v>30</v>
      </c>
      <c r="S8" s="663"/>
      <c r="T8" s="662"/>
      <c r="U8" s="164" t="s">
        <v>31</v>
      </c>
      <c r="V8" s="162" t="s">
        <v>30</v>
      </c>
      <c r="W8" s="163" t="s">
        <v>31</v>
      </c>
      <c r="X8" s="371" t="s">
        <v>30</v>
      </c>
      <c r="Y8" s="663"/>
      <c r="Z8" s="662"/>
    </row>
    <row r="9" spans="1:26" s="150" customFormat="1" ht="18" customHeight="1" thickBot="1" thickTop="1">
      <c r="A9" s="160" t="s">
        <v>24</v>
      </c>
      <c r="B9" s="365"/>
      <c r="C9" s="159">
        <f>SUM(C10:C59)</f>
        <v>11443.943999999998</v>
      </c>
      <c r="D9" s="153">
        <f>SUM(D10:D59)</f>
        <v>11443.944</v>
      </c>
      <c r="E9" s="154">
        <f>SUM(E10:E59)</f>
        <v>1262.3879999999997</v>
      </c>
      <c r="F9" s="153">
        <f>SUM(F10:F59)</f>
        <v>1262.3880000000001</v>
      </c>
      <c r="G9" s="152">
        <f aca="true" t="shared" si="0" ref="G9:G18">SUM(C9:F9)</f>
        <v>25412.663999999997</v>
      </c>
      <c r="H9" s="156">
        <f aca="true" t="shared" si="1" ref="H9:H59">G9/$G$9</f>
        <v>1</v>
      </c>
      <c r="I9" s="155">
        <f>SUM(I10:I59)</f>
        <v>11508.783</v>
      </c>
      <c r="J9" s="153">
        <f>SUM(J10:J59)</f>
        <v>11508.782999999998</v>
      </c>
      <c r="K9" s="154">
        <f>SUM(K10:K59)</f>
        <v>1266.376</v>
      </c>
      <c r="L9" s="153">
        <f>SUM(L10:L59)</f>
        <v>1266.3759999999997</v>
      </c>
      <c r="M9" s="152">
        <f aca="true" t="shared" si="2" ref="M9:M18">SUM(I9:L9)</f>
        <v>25550.318</v>
      </c>
      <c r="N9" s="158">
        <f aca="true" t="shared" si="3" ref="N9:N18">IF(ISERROR(G9/M9-1),"         /0",(G9/M9-1))</f>
        <v>-0.00538756503930804</v>
      </c>
      <c r="O9" s="157">
        <f>SUM(O10:O59)</f>
        <v>119275.90399999998</v>
      </c>
      <c r="P9" s="153">
        <f>SUM(P10:P59)</f>
        <v>119275.9040000001</v>
      </c>
      <c r="Q9" s="154">
        <f>SUM(Q10:Q59)</f>
        <v>14539.651999999987</v>
      </c>
      <c r="R9" s="153">
        <f>SUM(R10:R59)</f>
        <v>14539.651999999998</v>
      </c>
      <c r="S9" s="152">
        <f aca="true" t="shared" si="4" ref="S9:S18">SUM(O9:R9)</f>
        <v>267631.1120000001</v>
      </c>
      <c r="T9" s="156">
        <f aca="true" t="shared" si="5" ref="T9:T59">S9/$S$9</f>
        <v>1</v>
      </c>
      <c r="U9" s="155">
        <f>SUM(U10:U59)</f>
        <v>114375.23100000007</v>
      </c>
      <c r="V9" s="153">
        <f>SUM(V10:V59)</f>
        <v>114375.23100000006</v>
      </c>
      <c r="W9" s="154">
        <f>SUM(W10:W59)</f>
        <v>13903.671999999997</v>
      </c>
      <c r="X9" s="153">
        <f>SUM(X10:X59)</f>
        <v>13903.671999999982</v>
      </c>
      <c r="Y9" s="152">
        <f aca="true" t="shared" si="6" ref="Y9:Y18">SUM(U9:X9)</f>
        <v>256557.8060000001</v>
      </c>
      <c r="Z9" s="151">
        <f>IF(ISERROR(S9/Y9-1),"         /0",(S9/Y9-1))</f>
        <v>0.04316105665481085</v>
      </c>
    </row>
    <row r="10" spans="1:26" ht="18.75" customHeight="1" thickTop="1">
      <c r="A10" s="149" t="s">
        <v>359</v>
      </c>
      <c r="B10" s="366" t="s">
        <v>360</v>
      </c>
      <c r="C10" s="147">
        <v>5434.320999999999</v>
      </c>
      <c r="D10" s="143">
        <v>4227.117999999999</v>
      </c>
      <c r="E10" s="144">
        <v>211.43899999999996</v>
      </c>
      <c r="F10" s="143">
        <v>106.58199999999998</v>
      </c>
      <c r="G10" s="142">
        <f t="shared" si="0"/>
        <v>9979.46</v>
      </c>
      <c r="H10" s="146">
        <f t="shared" si="1"/>
        <v>0.39269633439453655</v>
      </c>
      <c r="I10" s="145">
        <v>5212.249999999995</v>
      </c>
      <c r="J10" s="143">
        <v>4624.643</v>
      </c>
      <c r="K10" s="144">
        <v>363.342</v>
      </c>
      <c r="L10" s="143">
        <v>190.36699999999996</v>
      </c>
      <c r="M10" s="142">
        <f t="shared" si="2"/>
        <v>10390.601999999997</v>
      </c>
      <c r="N10" s="148">
        <f t="shared" si="3"/>
        <v>-0.039568640969984026</v>
      </c>
      <c r="O10" s="147">
        <v>55011.072999999975</v>
      </c>
      <c r="P10" s="143">
        <v>46018.54800000006</v>
      </c>
      <c r="Q10" s="144">
        <v>3271.413999999994</v>
      </c>
      <c r="R10" s="143">
        <v>1286.457999999998</v>
      </c>
      <c r="S10" s="142">
        <f t="shared" si="4"/>
        <v>105587.49300000003</v>
      </c>
      <c r="T10" s="146">
        <f t="shared" si="5"/>
        <v>0.39452622757850364</v>
      </c>
      <c r="U10" s="145">
        <v>52531.02500000005</v>
      </c>
      <c r="V10" s="143">
        <v>44287.42500000001</v>
      </c>
      <c r="W10" s="144">
        <v>2944.6310000000017</v>
      </c>
      <c r="X10" s="143">
        <v>1479.4889999999898</v>
      </c>
      <c r="Y10" s="142">
        <f t="shared" si="6"/>
        <v>101242.57000000007</v>
      </c>
      <c r="Z10" s="141">
        <f aca="true" t="shared" si="7" ref="Z10:Z18">IF(ISERROR(S10/Y10-1),"         /0",IF(S10/Y10&gt;5,"  *  ",(S10/Y10-1)))</f>
        <v>0.0429159690434564</v>
      </c>
    </row>
    <row r="11" spans="1:26" ht="18.75" customHeight="1">
      <c r="A11" s="149" t="s">
        <v>361</v>
      </c>
      <c r="B11" s="366" t="s">
        <v>362</v>
      </c>
      <c r="C11" s="147">
        <v>1189.636</v>
      </c>
      <c r="D11" s="143">
        <v>1359.802</v>
      </c>
      <c r="E11" s="144">
        <v>44.291</v>
      </c>
      <c r="F11" s="143">
        <v>4.515</v>
      </c>
      <c r="G11" s="142">
        <f t="shared" si="0"/>
        <v>2598.244</v>
      </c>
      <c r="H11" s="146">
        <f>G11/$G$9</f>
        <v>0.10224209472883286</v>
      </c>
      <c r="I11" s="145">
        <v>1191.5410000000002</v>
      </c>
      <c r="J11" s="143">
        <v>1090.134</v>
      </c>
      <c r="K11" s="144">
        <v>49.028999999999996</v>
      </c>
      <c r="L11" s="143">
        <v>109.845</v>
      </c>
      <c r="M11" s="142">
        <f t="shared" si="2"/>
        <v>2440.549</v>
      </c>
      <c r="N11" s="148">
        <f t="shared" si="3"/>
        <v>0.06461456008463684</v>
      </c>
      <c r="O11" s="147">
        <v>12566.137000000008</v>
      </c>
      <c r="P11" s="143">
        <v>12229.056000000006</v>
      </c>
      <c r="Q11" s="144">
        <v>843.6499999999999</v>
      </c>
      <c r="R11" s="143">
        <v>970.2859999999998</v>
      </c>
      <c r="S11" s="142">
        <f t="shared" si="4"/>
        <v>26609.129000000015</v>
      </c>
      <c r="T11" s="146">
        <f>S11/$S$9</f>
        <v>0.09942464760972934</v>
      </c>
      <c r="U11" s="145">
        <v>11110.486000000003</v>
      </c>
      <c r="V11" s="143">
        <v>11936.072000000004</v>
      </c>
      <c r="W11" s="144">
        <v>791.8539999999995</v>
      </c>
      <c r="X11" s="143">
        <v>906.291999999999</v>
      </c>
      <c r="Y11" s="142">
        <f t="shared" si="6"/>
        <v>24744.704</v>
      </c>
      <c r="Z11" s="141">
        <f t="shared" si="7"/>
        <v>0.07534642564324123</v>
      </c>
    </row>
    <row r="12" spans="1:26" ht="18.75" customHeight="1">
      <c r="A12" s="140" t="s">
        <v>363</v>
      </c>
      <c r="B12" s="367" t="s">
        <v>364</v>
      </c>
      <c r="C12" s="138">
        <v>1005.0559999999998</v>
      </c>
      <c r="D12" s="134">
        <v>960.7910000000002</v>
      </c>
      <c r="E12" s="135">
        <v>57.574</v>
      </c>
      <c r="F12" s="134">
        <v>14.164</v>
      </c>
      <c r="G12" s="133">
        <f t="shared" si="0"/>
        <v>2037.585</v>
      </c>
      <c r="H12" s="137">
        <f t="shared" si="1"/>
        <v>0.08017990557778595</v>
      </c>
      <c r="I12" s="136">
        <v>1119.2780000000002</v>
      </c>
      <c r="J12" s="134">
        <v>838.3299999999999</v>
      </c>
      <c r="K12" s="135">
        <v>75.946</v>
      </c>
      <c r="L12" s="134">
        <v>16.459</v>
      </c>
      <c r="M12" s="133">
        <f t="shared" si="2"/>
        <v>2050.013</v>
      </c>
      <c r="N12" s="139">
        <f t="shared" si="3"/>
        <v>-0.006062400579898708</v>
      </c>
      <c r="O12" s="138">
        <v>10318.954000000007</v>
      </c>
      <c r="P12" s="134">
        <v>9317.278999999999</v>
      </c>
      <c r="Q12" s="135">
        <v>572.961</v>
      </c>
      <c r="R12" s="134">
        <v>300.09499999999997</v>
      </c>
      <c r="S12" s="133">
        <f t="shared" si="4"/>
        <v>20509.289000000008</v>
      </c>
      <c r="T12" s="137">
        <f t="shared" si="5"/>
        <v>0.07663267864014256</v>
      </c>
      <c r="U12" s="136">
        <v>10307.491000000005</v>
      </c>
      <c r="V12" s="134">
        <v>9589.003999999995</v>
      </c>
      <c r="W12" s="135">
        <v>605.5409999999995</v>
      </c>
      <c r="X12" s="134">
        <v>253.7890000000001</v>
      </c>
      <c r="Y12" s="133">
        <f t="shared" si="6"/>
        <v>20755.825000000004</v>
      </c>
      <c r="Z12" s="132">
        <f t="shared" si="7"/>
        <v>-0.011877918608390492</v>
      </c>
    </row>
    <row r="13" spans="1:26" ht="18.75" customHeight="1">
      <c r="A13" s="140" t="s">
        <v>398</v>
      </c>
      <c r="B13" s="367" t="s">
        <v>399</v>
      </c>
      <c r="C13" s="138">
        <v>702.26</v>
      </c>
      <c r="D13" s="134">
        <v>561.485</v>
      </c>
      <c r="E13" s="135">
        <v>4.361</v>
      </c>
      <c r="F13" s="134">
        <v>6.459</v>
      </c>
      <c r="G13" s="133">
        <f t="shared" si="0"/>
        <v>1274.565</v>
      </c>
      <c r="H13" s="137">
        <f t="shared" si="1"/>
        <v>0.0501547181358082</v>
      </c>
      <c r="I13" s="136">
        <v>720.7850000000001</v>
      </c>
      <c r="J13" s="134">
        <v>598.5</v>
      </c>
      <c r="K13" s="135">
        <v>0.273</v>
      </c>
      <c r="L13" s="134">
        <v>0.386</v>
      </c>
      <c r="M13" s="133">
        <f t="shared" si="2"/>
        <v>1319.944</v>
      </c>
      <c r="N13" s="139">
        <f t="shared" si="3"/>
        <v>-0.03437948882679864</v>
      </c>
      <c r="O13" s="138">
        <v>6770.418999999996</v>
      </c>
      <c r="P13" s="134">
        <v>5160.529000000003</v>
      </c>
      <c r="Q13" s="135">
        <v>27.436000000000007</v>
      </c>
      <c r="R13" s="134">
        <v>52.269</v>
      </c>
      <c r="S13" s="133">
        <f t="shared" si="4"/>
        <v>12010.653</v>
      </c>
      <c r="T13" s="137">
        <f t="shared" si="5"/>
        <v>0.04487764113164839</v>
      </c>
      <c r="U13" s="136">
        <v>7341.508</v>
      </c>
      <c r="V13" s="134">
        <v>5141.349000000006</v>
      </c>
      <c r="W13" s="135">
        <v>15.052999999999999</v>
      </c>
      <c r="X13" s="134">
        <v>16.253999999999998</v>
      </c>
      <c r="Y13" s="133">
        <f t="shared" si="6"/>
        <v>12514.164000000006</v>
      </c>
      <c r="Z13" s="132">
        <f t="shared" si="7"/>
        <v>-0.04023528858979364</v>
      </c>
    </row>
    <row r="14" spans="1:26" ht="18.75" customHeight="1">
      <c r="A14" s="140" t="s">
        <v>371</v>
      </c>
      <c r="B14" s="367" t="s">
        <v>372</v>
      </c>
      <c r="C14" s="138">
        <v>299.43499999999995</v>
      </c>
      <c r="D14" s="134">
        <v>750.8299999999999</v>
      </c>
      <c r="E14" s="135">
        <v>25.831</v>
      </c>
      <c r="F14" s="134">
        <v>193.12599999999998</v>
      </c>
      <c r="G14" s="133">
        <f>SUM(C14:F14)</f>
        <v>1269.2219999999998</v>
      </c>
      <c r="H14" s="137">
        <f>G14/$G$9</f>
        <v>0.04994446863186008</v>
      </c>
      <c r="I14" s="136">
        <v>272</v>
      </c>
      <c r="J14" s="134">
        <v>671.0789999999998</v>
      </c>
      <c r="K14" s="135">
        <v>74.148</v>
      </c>
      <c r="L14" s="134">
        <v>193.74099999999999</v>
      </c>
      <c r="M14" s="133">
        <f>SUM(I14:L14)</f>
        <v>1210.9679999999998</v>
      </c>
      <c r="N14" s="139">
        <f>IF(ISERROR(G14/M14-1),"         /0",(G14/M14-1))</f>
        <v>0.04810531739897339</v>
      </c>
      <c r="O14" s="138">
        <v>2549.4409999999993</v>
      </c>
      <c r="P14" s="134">
        <v>7920.117000000001</v>
      </c>
      <c r="Q14" s="135">
        <v>674.0780000000002</v>
      </c>
      <c r="R14" s="134">
        <v>2136.4199999999996</v>
      </c>
      <c r="S14" s="133">
        <f>SUM(O14:R14)</f>
        <v>13280.056</v>
      </c>
      <c r="T14" s="137">
        <f>S14/$S$9</f>
        <v>0.049620748128864765</v>
      </c>
      <c r="U14" s="136">
        <v>2213.5009999999984</v>
      </c>
      <c r="V14" s="134">
        <v>6274.502000000002</v>
      </c>
      <c r="W14" s="135">
        <v>748.2900000000001</v>
      </c>
      <c r="X14" s="134">
        <v>1791.6569999999992</v>
      </c>
      <c r="Y14" s="133">
        <f>SUM(U14:X14)</f>
        <v>11027.95</v>
      </c>
      <c r="Z14" s="132">
        <f t="shared" si="7"/>
        <v>0.2042180096935513</v>
      </c>
    </row>
    <row r="15" spans="1:26" ht="18.75" customHeight="1">
      <c r="A15" s="140" t="s">
        <v>367</v>
      </c>
      <c r="B15" s="367" t="s">
        <v>368</v>
      </c>
      <c r="C15" s="138">
        <v>438.4509999999999</v>
      </c>
      <c r="D15" s="134">
        <v>711.614</v>
      </c>
      <c r="E15" s="135">
        <v>13.301</v>
      </c>
      <c r="F15" s="134">
        <v>13.187</v>
      </c>
      <c r="G15" s="133">
        <f>SUM(C15:F15)</f>
        <v>1176.5529999999999</v>
      </c>
      <c r="H15" s="137">
        <f>G15/$G$9</f>
        <v>0.046297900920580386</v>
      </c>
      <c r="I15" s="136">
        <v>706.867</v>
      </c>
      <c r="J15" s="134">
        <v>956.8490000000002</v>
      </c>
      <c r="K15" s="135">
        <v>27.488999999999997</v>
      </c>
      <c r="L15" s="134">
        <v>26.342999999999996</v>
      </c>
      <c r="M15" s="133">
        <f>SUM(I15:L15)</f>
        <v>1717.5480000000002</v>
      </c>
      <c r="N15" s="139">
        <f>IF(ISERROR(G15/M15-1),"         /0",(G15/M15-1))</f>
        <v>-0.31498100780880667</v>
      </c>
      <c r="O15" s="138">
        <v>6802.754000000002</v>
      </c>
      <c r="P15" s="134">
        <v>9185.178000000005</v>
      </c>
      <c r="Q15" s="135">
        <v>123.86300000000004</v>
      </c>
      <c r="R15" s="134">
        <v>160.58000000000007</v>
      </c>
      <c r="S15" s="133">
        <f>SUM(O15:R15)</f>
        <v>16272.375000000007</v>
      </c>
      <c r="T15" s="137">
        <f>S15/$S$9</f>
        <v>0.060801507262728115</v>
      </c>
      <c r="U15" s="136">
        <v>7929.727000000009</v>
      </c>
      <c r="V15" s="134">
        <v>9502.438000000002</v>
      </c>
      <c r="W15" s="135">
        <v>134.392</v>
      </c>
      <c r="X15" s="134">
        <v>157.1659999999999</v>
      </c>
      <c r="Y15" s="133">
        <f>SUM(U15:X15)</f>
        <v>17723.723000000013</v>
      </c>
      <c r="Z15" s="132">
        <f t="shared" si="7"/>
        <v>-0.08188731001945837</v>
      </c>
    </row>
    <row r="16" spans="1:26" ht="18.75" customHeight="1">
      <c r="A16" s="140" t="s">
        <v>365</v>
      </c>
      <c r="B16" s="367" t="s">
        <v>366</v>
      </c>
      <c r="C16" s="138">
        <v>267.46900000000005</v>
      </c>
      <c r="D16" s="134">
        <v>508.63200000000006</v>
      </c>
      <c r="E16" s="135">
        <v>1.8939999999999997</v>
      </c>
      <c r="F16" s="134">
        <v>6.08</v>
      </c>
      <c r="G16" s="133">
        <f>SUM(C16:F16)</f>
        <v>784.0750000000002</v>
      </c>
      <c r="H16" s="137">
        <f>G16/$G$9</f>
        <v>0.030853711362177544</v>
      </c>
      <c r="I16" s="136">
        <v>357.4100000000001</v>
      </c>
      <c r="J16" s="134">
        <v>432.87</v>
      </c>
      <c r="K16" s="135">
        <v>1.3219999999999998</v>
      </c>
      <c r="L16" s="134">
        <v>5.755</v>
      </c>
      <c r="M16" s="133">
        <f>SUM(I16:L16)</f>
        <v>797.3570000000001</v>
      </c>
      <c r="N16" s="139">
        <f>IF(ISERROR(G16/M16-1),"         /0",(G16/M16-1))</f>
        <v>-0.016657532322410074</v>
      </c>
      <c r="O16" s="138">
        <v>4238.688000000001</v>
      </c>
      <c r="P16" s="134">
        <v>5110.677000000002</v>
      </c>
      <c r="Q16" s="135">
        <v>19.603999999999996</v>
      </c>
      <c r="R16" s="134">
        <v>32.521</v>
      </c>
      <c r="S16" s="133">
        <f>SUM(O16:R16)</f>
        <v>9401.490000000003</v>
      </c>
      <c r="T16" s="137">
        <f>S16/$S$9</f>
        <v>0.03512853916625359</v>
      </c>
      <c r="U16" s="136">
        <v>3317.6559999999986</v>
      </c>
      <c r="V16" s="134">
        <v>4231.505000000002</v>
      </c>
      <c r="W16" s="135">
        <v>27.907000000000004</v>
      </c>
      <c r="X16" s="134">
        <v>35.178000000000004</v>
      </c>
      <c r="Y16" s="133">
        <f>SUM(U16:X16)</f>
        <v>7612.246</v>
      </c>
      <c r="Z16" s="132">
        <f>IF(ISERROR(S16/Y16-1),"         /0",IF(S16/Y16&gt;5,"  *  ",(S16/Y16-1)))</f>
        <v>0.23504810538177612</v>
      </c>
    </row>
    <row r="17" spans="1:26" ht="18.75" customHeight="1">
      <c r="A17" s="140" t="s">
        <v>433</v>
      </c>
      <c r="B17" s="367" t="s">
        <v>433</v>
      </c>
      <c r="C17" s="138">
        <v>153.17</v>
      </c>
      <c r="D17" s="134">
        <v>80.655</v>
      </c>
      <c r="E17" s="135">
        <v>208.99800000000002</v>
      </c>
      <c r="F17" s="134">
        <v>45.749</v>
      </c>
      <c r="G17" s="133">
        <f>SUM(C17:F17)</f>
        <v>488.572</v>
      </c>
      <c r="H17" s="137">
        <f>G17/$G$9</f>
        <v>0.019225532592726212</v>
      </c>
      <c r="I17" s="136">
        <v>152.944</v>
      </c>
      <c r="J17" s="134">
        <v>62.957</v>
      </c>
      <c r="K17" s="135">
        <v>6.35</v>
      </c>
      <c r="L17" s="134">
        <v>3.802000000000001</v>
      </c>
      <c r="M17" s="133">
        <f>SUM(I17:L17)</f>
        <v>226.05299999999997</v>
      </c>
      <c r="N17" s="139">
        <f>IF(ISERROR(G17/M17-1),"         /0",(G17/M17-1))</f>
        <v>1.1613161515219885</v>
      </c>
      <c r="O17" s="138">
        <v>1834.8870000000006</v>
      </c>
      <c r="P17" s="134">
        <v>1016.6550000000003</v>
      </c>
      <c r="Q17" s="135">
        <v>1139.1379999999997</v>
      </c>
      <c r="R17" s="134">
        <v>192.2390000000001</v>
      </c>
      <c r="S17" s="133">
        <f>SUM(O17:R17)</f>
        <v>4182.919000000001</v>
      </c>
      <c r="T17" s="137">
        <f>S17/$S$9</f>
        <v>0.015629419796305295</v>
      </c>
      <c r="U17" s="136">
        <v>2113.1879999999996</v>
      </c>
      <c r="V17" s="134">
        <v>859.4329999999998</v>
      </c>
      <c r="W17" s="135">
        <v>2076.049999999998</v>
      </c>
      <c r="X17" s="134">
        <v>186.89100000000008</v>
      </c>
      <c r="Y17" s="133">
        <f>SUM(U17:X17)</f>
        <v>5235.561999999996</v>
      </c>
      <c r="Z17" s="132">
        <f>IF(ISERROR(S17/Y17-1),"         /0",IF(S17/Y17&gt;5,"  *  ",(S17/Y17-1)))</f>
        <v>-0.20105635268954813</v>
      </c>
    </row>
    <row r="18" spans="1:26" ht="18.75" customHeight="1">
      <c r="A18" s="140" t="s">
        <v>379</v>
      </c>
      <c r="B18" s="367" t="s">
        <v>380</v>
      </c>
      <c r="C18" s="138">
        <v>239.952</v>
      </c>
      <c r="D18" s="134">
        <v>147.874</v>
      </c>
      <c r="E18" s="135">
        <v>15.435</v>
      </c>
      <c r="F18" s="134">
        <v>16.218999999999998</v>
      </c>
      <c r="G18" s="133">
        <f t="shared" si="0"/>
        <v>419.48</v>
      </c>
      <c r="H18" s="137">
        <f t="shared" si="1"/>
        <v>0.016506730659957572</v>
      </c>
      <c r="I18" s="136">
        <v>256.147</v>
      </c>
      <c r="J18" s="134">
        <v>183.86200000000002</v>
      </c>
      <c r="K18" s="135">
        <v>5.433</v>
      </c>
      <c r="L18" s="134">
        <v>6.662</v>
      </c>
      <c r="M18" s="133">
        <f t="shared" si="2"/>
        <v>452.104</v>
      </c>
      <c r="N18" s="139">
        <f t="shared" si="3"/>
        <v>-0.07216038787535606</v>
      </c>
      <c r="O18" s="138">
        <v>1935.3879999999992</v>
      </c>
      <c r="P18" s="134">
        <v>1688.6029999999996</v>
      </c>
      <c r="Q18" s="135">
        <v>98.36800000000001</v>
      </c>
      <c r="R18" s="134">
        <v>121.257</v>
      </c>
      <c r="S18" s="133">
        <f t="shared" si="4"/>
        <v>3843.615999999999</v>
      </c>
      <c r="T18" s="137">
        <f t="shared" si="5"/>
        <v>0.014361618764263843</v>
      </c>
      <c r="U18" s="136">
        <v>1685.3950000000002</v>
      </c>
      <c r="V18" s="134">
        <v>1933.2859999999998</v>
      </c>
      <c r="W18" s="135">
        <v>57.87500000000002</v>
      </c>
      <c r="X18" s="134">
        <v>122.44299999999998</v>
      </c>
      <c r="Y18" s="133">
        <f t="shared" si="6"/>
        <v>3798.999</v>
      </c>
      <c r="Z18" s="132">
        <f t="shared" si="7"/>
        <v>0.011744409514190313</v>
      </c>
    </row>
    <row r="19" spans="1:26" ht="18.75" customHeight="1">
      <c r="A19" s="140" t="s">
        <v>400</v>
      </c>
      <c r="B19" s="367" t="s">
        <v>401</v>
      </c>
      <c r="C19" s="138">
        <v>179.52100000000002</v>
      </c>
      <c r="D19" s="134">
        <v>122.276</v>
      </c>
      <c r="E19" s="135">
        <v>58.78500000000001</v>
      </c>
      <c r="F19" s="134">
        <v>45.809</v>
      </c>
      <c r="G19" s="133">
        <f aca="true" t="shared" si="8" ref="G19:G59">SUM(C19:F19)</f>
        <v>406.3910000000001</v>
      </c>
      <c r="H19" s="137">
        <f t="shared" si="1"/>
        <v>0.015991672498404736</v>
      </c>
      <c r="I19" s="136">
        <v>207.74200000000002</v>
      </c>
      <c r="J19" s="134">
        <v>118.21700000000003</v>
      </c>
      <c r="K19" s="135">
        <v>55.88400000000003</v>
      </c>
      <c r="L19" s="134">
        <v>49.54599999999999</v>
      </c>
      <c r="M19" s="133">
        <f aca="true" t="shared" si="9" ref="M19:M59">SUM(I19:L19)</f>
        <v>431.38900000000007</v>
      </c>
      <c r="N19" s="139">
        <f aca="true" t="shared" si="10" ref="N19:N59">IF(ISERROR(G19/M19-1),"         /0",(G19/M19-1))</f>
        <v>-0.05794769917638143</v>
      </c>
      <c r="O19" s="138">
        <v>1749.792999999999</v>
      </c>
      <c r="P19" s="134">
        <v>993.3739999999996</v>
      </c>
      <c r="Q19" s="135">
        <v>672.4839999999984</v>
      </c>
      <c r="R19" s="134">
        <v>534.4749999999993</v>
      </c>
      <c r="S19" s="133">
        <f aca="true" t="shared" si="11" ref="S19:S59">SUM(O19:R19)</f>
        <v>3950.1259999999966</v>
      </c>
      <c r="T19" s="137">
        <f t="shared" si="5"/>
        <v>0.014759591926666565</v>
      </c>
      <c r="U19" s="136">
        <v>1973.5919999999985</v>
      </c>
      <c r="V19" s="134">
        <v>1135.0799999999986</v>
      </c>
      <c r="W19" s="135">
        <v>841.244999999998</v>
      </c>
      <c r="X19" s="134">
        <v>641.4689999999978</v>
      </c>
      <c r="Y19" s="133">
        <f aca="true" t="shared" si="12" ref="Y19:Y59">SUM(U19:X19)</f>
        <v>4591.385999999993</v>
      </c>
      <c r="Z19" s="132">
        <f aca="true" t="shared" si="13" ref="Z19:Z59">IF(ISERROR(S19/Y19-1),"         /0",IF(S19/Y19&gt;5,"  *  ",(S19/Y19-1)))</f>
        <v>-0.1396658873812826</v>
      </c>
    </row>
    <row r="20" spans="1:26" ht="18.75" customHeight="1">
      <c r="A20" s="140" t="s">
        <v>375</v>
      </c>
      <c r="B20" s="367" t="s">
        <v>376</v>
      </c>
      <c r="C20" s="138">
        <v>249.33</v>
      </c>
      <c r="D20" s="134">
        <v>129.34499999999997</v>
      </c>
      <c r="E20" s="135">
        <v>22.261000000000003</v>
      </c>
      <c r="F20" s="134">
        <v>3.364</v>
      </c>
      <c r="G20" s="133">
        <f t="shared" si="8"/>
        <v>404.29999999999995</v>
      </c>
      <c r="H20" s="137">
        <f t="shared" si="1"/>
        <v>0.015909390688044353</v>
      </c>
      <c r="I20" s="136">
        <v>94.421</v>
      </c>
      <c r="J20" s="134">
        <v>109.294</v>
      </c>
      <c r="K20" s="135">
        <v>34.931</v>
      </c>
      <c r="L20" s="134">
        <v>18.504</v>
      </c>
      <c r="M20" s="133">
        <f t="shared" si="9"/>
        <v>257.15000000000003</v>
      </c>
      <c r="N20" s="139">
        <f t="shared" si="10"/>
        <v>0.5722341046082049</v>
      </c>
      <c r="O20" s="138">
        <v>2154.637</v>
      </c>
      <c r="P20" s="134">
        <v>1316.2969999999998</v>
      </c>
      <c r="Q20" s="135">
        <v>263.131</v>
      </c>
      <c r="R20" s="134">
        <v>114.44700000000002</v>
      </c>
      <c r="S20" s="133">
        <f t="shared" si="11"/>
        <v>3848.512</v>
      </c>
      <c r="T20" s="137">
        <f t="shared" si="5"/>
        <v>0.01437991260149156</v>
      </c>
      <c r="U20" s="136">
        <v>1058.3619999999996</v>
      </c>
      <c r="V20" s="134">
        <v>1031.768</v>
      </c>
      <c r="W20" s="135">
        <v>281.6960000000001</v>
      </c>
      <c r="X20" s="134">
        <v>98.266</v>
      </c>
      <c r="Y20" s="133">
        <f t="shared" si="12"/>
        <v>2470.0919999999996</v>
      </c>
      <c r="Z20" s="132">
        <f t="shared" si="13"/>
        <v>0.5580439918837035</v>
      </c>
    </row>
    <row r="21" spans="1:26" ht="18.75" customHeight="1">
      <c r="A21" s="140" t="s">
        <v>438</v>
      </c>
      <c r="B21" s="367" t="s">
        <v>438</v>
      </c>
      <c r="C21" s="138">
        <v>47.71</v>
      </c>
      <c r="D21" s="134">
        <v>46.132</v>
      </c>
      <c r="E21" s="135">
        <v>77.03000000000002</v>
      </c>
      <c r="F21" s="134">
        <v>211.706</v>
      </c>
      <c r="G21" s="133">
        <f>SUM(C21:F21)</f>
        <v>382.578</v>
      </c>
      <c r="H21" s="137">
        <f>G21/$G$9</f>
        <v>0.015054620011502927</v>
      </c>
      <c r="I21" s="136">
        <v>25.948000000000004</v>
      </c>
      <c r="J21" s="134">
        <v>44.245999999999995</v>
      </c>
      <c r="K21" s="135">
        <v>21.23700000000001</v>
      </c>
      <c r="L21" s="134">
        <v>10.236999999999995</v>
      </c>
      <c r="M21" s="133">
        <f>SUM(I21:L21)</f>
        <v>101.668</v>
      </c>
      <c r="N21" s="139">
        <f>IF(ISERROR(G21/M21-1),"         /0",(G21/M21-1))</f>
        <v>2.763012944092536</v>
      </c>
      <c r="O21" s="138">
        <v>393.86600000000004</v>
      </c>
      <c r="P21" s="134">
        <v>701.28</v>
      </c>
      <c r="Q21" s="135">
        <v>650.0879999999974</v>
      </c>
      <c r="R21" s="134">
        <v>1229.9819999999993</v>
      </c>
      <c r="S21" s="133">
        <f>SUM(O21:R21)</f>
        <v>2975.2159999999967</v>
      </c>
      <c r="T21" s="137">
        <f>S21/$S$9</f>
        <v>0.011116854007616259</v>
      </c>
      <c r="U21" s="136">
        <v>452.67900000000026</v>
      </c>
      <c r="V21" s="134">
        <v>1220.3479999999995</v>
      </c>
      <c r="W21" s="135">
        <v>309.2689999999996</v>
      </c>
      <c r="X21" s="134">
        <v>1848.9439999999938</v>
      </c>
      <c r="Y21" s="133">
        <f>SUM(U21:X21)</f>
        <v>3831.2399999999934</v>
      </c>
      <c r="Z21" s="132">
        <f>IF(ISERROR(S21/Y21-1),"         /0",IF(S21/Y21&gt;5,"  *  ",(S21/Y21-1)))</f>
        <v>-0.22343262233637107</v>
      </c>
    </row>
    <row r="22" spans="1:26" ht="18.75" customHeight="1">
      <c r="A22" s="140" t="s">
        <v>369</v>
      </c>
      <c r="B22" s="367" t="s">
        <v>370</v>
      </c>
      <c r="C22" s="138">
        <v>101.156</v>
      </c>
      <c r="D22" s="134">
        <v>224.735</v>
      </c>
      <c r="E22" s="135">
        <v>26.601</v>
      </c>
      <c r="F22" s="134">
        <v>9.186</v>
      </c>
      <c r="G22" s="133">
        <f>SUM(C22:F22)</f>
        <v>361.678</v>
      </c>
      <c r="H22" s="137">
        <f>G22/$G$9</f>
        <v>0.014232195412491978</v>
      </c>
      <c r="I22" s="136">
        <v>114.643</v>
      </c>
      <c r="J22" s="134">
        <v>207.84900000000002</v>
      </c>
      <c r="K22" s="135">
        <v>20.293999999999997</v>
      </c>
      <c r="L22" s="134">
        <v>13.558</v>
      </c>
      <c r="M22" s="133">
        <f>SUM(I22:L22)</f>
        <v>356.344</v>
      </c>
      <c r="N22" s="139">
        <f>IF(ISERROR(G22/M22-1),"         /0",(G22/M22-1))</f>
        <v>0.014968681947780782</v>
      </c>
      <c r="O22" s="138">
        <v>993.868999999999</v>
      </c>
      <c r="P22" s="134">
        <v>2115.090000000001</v>
      </c>
      <c r="Q22" s="135">
        <v>312.1189999999998</v>
      </c>
      <c r="R22" s="134">
        <v>105.31200000000007</v>
      </c>
      <c r="S22" s="133">
        <f>SUM(O22:R22)</f>
        <v>3526.3899999999994</v>
      </c>
      <c r="T22" s="137">
        <f>S22/$S$9</f>
        <v>0.013176308141633392</v>
      </c>
      <c r="U22" s="136">
        <v>884.3400000000001</v>
      </c>
      <c r="V22" s="134">
        <v>1714.0169999999996</v>
      </c>
      <c r="W22" s="135">
        <v>211.53400000000008</v>
      </c>
      <c r="X22" s="134">
        <v>198.83500000000006</v>
      </c>
      <c r="Y22" s="133">
        <f>SUM(U22:X22)</f>
        <v>3008.726</v>
      </c>
      <c r="Z22" s="132">
        <f>IF(ISERROR(S22/Y22-1),"         /0",IF(S22/Y22&gt;5,"  *  ",(S22/Y22-1)))</f>
        <v>0.17205421829704637</v>
      </c>
    </row>
    <row r="23" spans="1:26" ht="18.75" customHeight="1">
      <c r="A23" s="140" t="s">
        <v>377</v>
      </c>
      <c r="B23" s="367" t="s">
        <v>378</v>
      </c>
      <c r="C23" s="138">
        <v>102.596</v>
      </c>
      <c r="D23" s="134">
        <v>49.376</v>
      </c>
      <c r="E23" s="135">
        <v>111.461</v>
      </c>
      <c r="F23" s="134">
        <v>24.551000000000002</v>
      </c>
      <c r="G23" s="133">
        <f>SUM(C23:F23)</f>
        <v>287.984</v>
      </c>
      <c r="H23" s="137">
        <f>G23/$G$9</f>
        <v>0.011332302666103798</v>
      </c>
      <c r="I23" s="136">
        <v>102.11199999999998</v>
      </c>
      <c r="J23" s="134">
        <v>43.124999999999986</v>
      </c>
      <c r="K23" s="135">
        <v>65.507</v>
      </c>
      <c r="L23" s="134">
        <v>29.747999999999998</v>
      </c>
      <c r="M23" s="133">
        <f>SUM(I23:L23)</f>
        <v>240.49199999999996</v>
      </c>
      <c r="N23" s="139">
        <f>IF(ISERROR(G23/M23-1),"         /0",(G23/M23-1))</f>
        <v>0.19747850240340648</v>
      </c>
      <c r="O23" s="138">
        <v>1221.490999999999</v>
      </c>
      <c r="P23" s="134">
        <v>569.6630000000001</v>
      </c>
      <c r="Q23" s="135">
        <v>820.3219999999995</v>
      </c>
      <c r="R23" s="134">
        <v>300.33300000000014</v>
      </c>
      <c r="S23" s="133">
        <f>SUM(O23:R23)</f>
        <v>2911.808999999999</v>
      </c>
      <c r="T23" s="137">
        <f>S23/$S$9</f>
        <v>0.0108799346168692</v>
      </c>
      <c r="U23" s="136">
        <v>1154.159999999999</v>
      </c>
      <c r="V23" s="134">
        <v>500.0989999999999</v>
      </c>
      <c r="W23" s="135">
        <v>541.6199999999995</v>
      </c>
      <c r="X23" s="134">
        <v>257.7410000000004</v>
      </c>
      <c r="Y23" s="133">
        <f>SUM(U23:X23)</f>
        <v>2453.619999999999</v>
      </c>
      <c r="Z23" s="132">
        <f>IF(ISERROR(S23/Y23-1),"         /0",IF(S23/Y23&gt;5,"  *  ",(S23/Y23-1)))</f>
        <v>0.18674000048907335</v>
      </c>
    </row>
    <row r="24" spans="1:26" ht="18.75" customHeight="1">
      <c r="A24" s="140" t="s">
        <v>373</v>
      </c>
      <c r="B24" s="367" t="s">
        <v>374</v>
      </c>
      <c r="C24" s="138">
        <v>154.102</v>
      </c>
      <c r="D24" s="134">
        <v>131.70499999999998</v>
      </c>
      <c r="E24" s="135">
        <v>0.236</v>
      </c>
      <c r="F24" s="134">
        <v>0.216</v>
      </c>
      <c r="G24" s="133">
        <f>SUM(C24:F24)</f>
        <v>286.259</v>
      </c>
      <c r="H24" s="137">
        <f>G24/$G$9</f>
        <v>0.011264423123840935</v>
      </c>
      <c r="I24" s="136">
        <v>125.523</v>
      </c>
      <c r="J24" s="134">
        <v>105.50500000000001</v>
      </c>
      <c r="K24" s="135">
        <v>0.7770000000000001</v>
      </c>
      <c r="L24" s="134">
        <v>1.042</v>
      </c>
      <c r="M24" s="133">
        <f>SUM(I24:L24)</f>
        <v>232.847</v>
      </c>
      <c r="N24" s="139">
        <f>IF(ISERROR(G24/M24-1),"         /0",(G24/M24-1))</f>
        <v>0.22938667880625485</v>
      </c>
      <c r="O24" s="138">
        <v>1415.8970000000006</v>
      </c>
      <c r="P24" s="134">
        <v>1129.1969999999994</v>
      </c>
      <c r="Q24" s="135">
        <v>28.623</v>
      </c>
      <c r="R24" s="134">
        <v>32.93200000000001</v>
      </c>
      <c r="S24" s="133">
        <f>SUM(O24:R24)</f>
        <v>2606.649</v>
      </c>
      <c r="T24" s="137">
        <f>S24/$S$9</f>
        <v>0.009739708438681072</v>
      </c>
      <c r="U24" s="136">
        <v>1381.8169999999993</v>
      </c>
      <c r="V24" s="134">
        <v>1030.753</v>
      </c>
      <c r="W24" s="135">
        <v>16.754999999999995</v>
      </c>
      <c r="X24" s="134">
        <v>19.369999999999997</v>
      </c>
      <c r="Y24" s="133">
        <f>SUM(U24:X24)</f>
        <v>2448.6949999999993</v>
      </c>
      <c r="Z24" s="132">
        <f>IF(ISERROR(S24/Y24-1),"         /0",IF(S24/Y24&gt;5,"  *  ",(S24/Y24-1)))</f>
        <v>0.06450537939596424</v>
      </c>
    </row>
    <row r="25" spans="1:26" ht="18.75" customHeight="1">
      <c r="A25" s="140" t="s">
        <v>381</v>
      </c>
      <c r="B25" s="367" t="s">
        <v>382</v>
      </c>
      <c r="C25" s="138">
        <v>60.173000000000016</v>
      </c>
      <c r="D25" s="134">
        <v>149.363</v>
      </c>
      <c r="E25" s="135">
        <v>4.386</v>
      </c>
      <c r="F25" s="134">
        <v>14.867999999999999</v>
      </c>
      <c r="G25" s="133">
        <f t="shared" si="8"/>
        <v>228.79</v>
      </c>
      <c r="H25" s="137">
        <f t="shared" si="1"/>
        <v>0.009002991579316518</v>
      </c>
      <c r="I25" s="136">
        <v>55.854</v>
      </c>
      <c r="J25" s="134">
        <v>120.12100000000001</v>
      </c>
      <c r="K25" s="135">
        <v>13.266</v>
      </c>
      <c r="L25" s="134">
        <v>15.115</v>
      </c>
      <c r="M25" s="133">
        <f t="shared" si="9"/>
        <v>204.35600000000002</v>
      </c>
      <c r="N25" s="139">
        <f t="shared" si="10"/>
        <v>0.11956585566364564</v>
      </c>
      <c r="O25" s="138">
        <v>617.4419999999994</v>
      </c>
      <c r="P25" s="134">
        <v>1221.5839999999994</v>
      </c>
      <c r="Q25" s="135">
        <v>53.693000000000026</v>
      </c>
      <c r="R25" s="134">
        <v>68.21400000000006</v>
      </c>
      <c r="S25" s="133">
        <f t="shared" si="11"/>
        <v>1960.932999999999</v>
      </c>
      <c r="T25" s="137">
        <f t="shared" si="5"/>
        <v>0.007326999411040068</v>
      </c>
      <c r="U25" s="136">
        <v>567.5439999999996</v>
      </c>
      <c r="V25" s="134">
        <v>1121.9740000000002</v>
      </c>
      <c r="W25" s="135">
        <v>83.17099999999989</v>
      </c>
      <c r="X25" s="134">
        <v>86.95399999999994</v>
      </c>
      <c r="Y25" s="133">
        <f t="shared" si="12"/>
        <v>1859.6429999999996</v>
      </c>
      <c r="Z25" s="132">
        <f t="shared" si="13"/>
        <v>0.05446744348243149</v>
      </c>
    </row>
    <row r="26" spans="1:26" ht="18.75" customHeight="1">
      <c r="A26" s="140" t="s">
        <v>394</v>
      </c>
      <c r="B26" s="367" t="s">
        <v>395</v>
      </c>
      <c r="C26" s="138">
        <v>69.046</v>
      </c>
      <c r="D26" s="134">
        <v>98.40299999999999</v>
      </c>
      <c r="E26" s="135">
        <v>0.905</v>
      </c>
      <c r="F26" s="134">
        <v>2.975</v>
      </c>
      <c r="G26" s="133">
        <f t="shared" si="8"/>
        <v>171.329</v>
      </c>
      <c r="H26" s="137">
        <f t="shared" si="1"/>
        <v>0.006741874838466366</v>
      </c>
      <c r="I26" s="136">
        <v>63.99</v>
      </c>
      <c r="J26" s="134">
        <v>88.59300000000002</v>
      </c>
      <c r="K26" s="135">
        <v>0.683</v>
      </c>
      <c r="L26" s="134">
        <v>0.76</v>
      </c>
      <c r="M26" s="133">
        <f t="shared" si="9"/>
        <v>154.026</v>
      </c>
      <c r="N26" s="139" t="s">
        <v>49</v>
      </c>
      <c r="O26" s="138">
        <v>843.0969999999999</v>
      </c>
      <c r="P26" s="134">
        <v>1022.8690000000003</v>
      </c>
      <c r="Q26" s="135">
        <v>25.34400000000001</v>
      </c>
      <c r="R26" s="134">
        <v>31.653999999999993</v>
      </c>
      <c r="S26" s="133">
        <f t="shared" si="11"/>
        <v>1922.9640000000002</v>
      </c>
      <c r="T26" s="137">
        <f t="shared" si="5"/>
        <v>0.007185128760366245</v>
      </c>
      <c r="U26" s="136">
        <v>646.355</v>
      </c>
      <c r="V26" s="134">
        <v>716.292</v>
      </c>
      <c r="W26" s="135">
        <v>10.213999999999993</v>
      </c>
      <c r="X26" s="134">
        <v>8.232</v>
      </c>
      <c r="Y26" s="133">
        <f t="shared" si="12"/>
        <v>1381.0929999999998</v>
      </c>
      <c r="Z26" s="132">
        <f t="shared" si="13"/>
        <v>0.39234939283596426</v>
      </c>
    </row>
    <row r="27" spans="1:26" ht="18.75" customHeight="1">
      <c r="A27" s="140" t="s">
        <v>426</v>
      </c>
      <c r="B27" s="367" t="s">
        <v>427</v>
      </c>
      <c r="C27" s="138">
        <v>68.95100000000001</v>
      </c>
      <c r="D27" s="134">
        <v>70.049</v>
      </c>
      <c r="E27" s="135">
        <v>6.54</v>
      </c>
      <c r="F27" s="134">
        <v>6.695</v>
      </c>
      <c r="G27" s="133">
        <f t="shared" si="8"/>
        <v>152.23499999999999</v>
      </c>
      <c r="H27" s="137">
        <f t="shared" si="1"/>
        <v>0.0059905171689201885</v>
      </c>
      <c r="I27" s="136">
        <v>105.708</v>
      </c>
      <c r="J27" s="134">
        <v>54.877</v>
      </c>
      <c r="K27" s="135">
        <v>8.729999999999999</v>
      </c>
      <c r="L27" s="134">
        <v>10.180000000000001</v>
      </c>
      <c r="M27" s="133">
        <f t="shared" si="9"/>
        <v>179.495</v>
      </c>
      <c r="N27" s="139">
        <f t="shared" si="10"/>
        <v>-0.15187052564138293</v>
      </c>
      <c r="O27" s="138">
        <v>706.0739999999998</v>
      </c>
      <c r="P27" s="134">
        <v>826.6679999999997</v>
      </c>
      <c r="Q27" s="135">
        <v>53.562</v>
      </c>
      <c r="R27" s="134">
        <v>103.75699999999998</v>
      </c>
      <c r="S27" s="133">
        <f t="shared" si="11"/>
        <v>1690.0609999999995</v>
      </c>
      <c r="T27" s="137">
        <f t="shared" si="5"/>
        <v>0.0063148898772277225</v>
      </c>
      <c r="U27" s="136">
        <v>815.2840000000001</v>
      </c>
      <c r="V27" s="134">
        <v>856.0699999999998</v>
      </c>
      <c r="W27" s="135">
        <v>43.40200000000001</v>
      </c>
      <c r="X27" s="134">
        <v>72.77000000000001</v>
      </c>
      <c r="Y27" s="133">
        <f t="shared" si="12"/>
        <v>1787.5259999999998</v>
      </c>
      <c r="Z27" s="132">
        <f t="shared" si="13"/>
        <v>-0.054525081033786615</v>
      </c>
    </row>
    <row r="28" spans="1:26" ht="18.75" customHeight="1">
      <c r="A28" s="140" t="s">
        <v>436</v>
      </c>
      <c r="B28" s="367" t="s">
        <v>437</v>
      </c>
      <c r="C28" s="138">
        <v>74.368</v>
      </c>
      <c r="D28" s="134">
        <v>75.943</v>
      </c>
      <c r="E28" s="135">
        <v>0.36000000000000004</v>
      </c>
      <c r="F28" s="134">
        <v>0.41</v>
      </c>
      <c r="G28" s="133">
        <f t="shared" si="8"/>
        <v>151.081</v>
      </c>
      <c r="H28" s="137">
        <f t="shared" si="1"/>
        <v>0.005945106738907814</v>
      </c>
      <c r="I28" s="136">
        <v>37.278999999999996</v>
      </c>
      <c r="J28" s="134">
        <v>67.125</v>
      </c>
      <c r="K28" s="135">
        <v>0.965</v>
      </c>
      <c r="L28" s="134">
        <v>1.7640000000000002</v>
      </c>
      <c r="M28" s="133">
        <f t="shared" si="9"/>
        <v>107.133</v>
      </c>
      <c r="N28" s="139">
        <f t="shared" si="10"/>
        <v>0.41021907348809417</v>
      </c>
      <c r="O28" s="138">
        <v>473.54900000000015</v>
      </c>
      <c r="P28" s="134">
        <v>873.3350000000003</v>
      </c>
      <c r="Q28" s="135">
        <v>4.688999999999997</v>
      </c>
      <c r="R28" s="134">
        <v>9.692999999999998</v>
      </c>
      <c r="S28" s="133">
        <f t="shared" si="11"/>
        <v>1361.2660000000005</v>
      </c>
      <c r="T28" s="137">
        <f t="shared" si="5"/>
        <v>0.005086351843876806</v>
      </c>
      <c r="U28" s="136">
        <v>325.559</v>
      </c>
      <c r="V28" s="134">
        <v>653.2150000000001</v>
      </c>
      <c r="W28" s="135">
        <v>5.195999999999998</v>
      </c>
      <c r="X28" s="134">
        <v>6.504999999999999</v>
      </c>
      <c r="Y28" s="133">
        <f t="shared" si="12"/>
        <v>990.4750000000001</v>
      </c>
      <c r="Z28" s="132">
        <f t="shared" si="13"/>
        <v>0.3743567480249379</v>
      </c>
    </row>
    <row r="29" spans="1:26" ht="18.75" customHeight="1">
      <c r="A29" s="140" t="s">
        <v>455</v>
      </c>
      <c r="B29" s="367" t="s">
        <v>456</v>
      </c>
      <c r="C29" s="138">
        <v>33.133</v>
      </c>
      <c r="D29" s="134">
        <v>113.17</v>
      </c>
      <c r="E29" s="135">
        <v>0</v>
      </c>
      <c r="F29" s="134">
        <v>0</v>
      </c>
      <c r="G29" s="133">
        <f t="shared" si="8"/>
        <v>146.303</v>
      </c>
      <c r="H29" s="137">
        <f t="shared" si="1"/>
        <v>0.005757090244454498</v>
      </c>
      <c r="I29" s="136">
        <v>32.556</v>
      </c>
      <c r="J29" s="134">
        <v>94.788</v>
      </c>
      <c r="K29" s="135">
        <v>0.2</v>
      </c>
      <c r="L29" s="134">
        <v>0.2</v>
      </c>
      <c r="M29" s="133">
        <f t="shared" si="9"/>
        <v>127.744</v>
      </c>
      <c r="N29" s="139">
        <f t="shared" si="10"/>
        <v>0.1452827530060119</v>
      </c>
      <c r="O29" s="138">
        <v>346.367</v>
      </c>
      <c r="P29" s="134">
        <v>1101.556</v>
      </c>
      <c r="Q29" s="135">
        <v>0.42</v>
      </c>
      <c r="R29" s="134">
        <v>1.7900000000000003</v>
      </c>
      <c r="S29" s="133">
        <f t="shared" si="11"/>
        <v>1450.133</v>
      </c>
      <c r="T29" s="137">
        <f t="shared" si="5"/>
        <v>0.005418402177397072</v>
      </c>
      <c r="U29" s="136">
        <v>269.856</v>
      </c>
      <c r="V29" s="134">
        <v>868.1610000000001</v>
      </c>
      <c r="W29" s="135">
        <v>2.005000000000001</v>
      </c>
      <c r="X29" s="134">
        <v>1.8080000000000007</v>
      </c>
      <c r="Y29" s="133">
        <f t="shared" si="12"/>
        <v>1141.8300000000002</v>
      </c>
      <c r="Z29" s="132">
        <f t="shared" si="13"/>
        <v>0.2700077945053114</v>
      </c>
    </row>
    <row r="30" spans="1:26" ht="18.75" customHeight="1">
      <c r="A30" s="140" t="s">
        <v>430</v>
      </c>
      <c r="B30" s="367" t="s">
        <v>431</v>
      </c>
      <c r="C30" s="138">
        <v>23.441000000000003</v>
      </c>
      <c r="D30" s="134">
        <v>82.776</v>
      </c>
      <c r="E30" s="135">
        <v>16.603</v>
      </c>
      <c r="F30" s="134">
        <v>20.186999999999998</v>
      </c>
      <c r="G30" s="133">
        <f t="shared" si="8"/>
        <v>143.007</v>
      </c>
      <c r="H30" s="137">
        <f t="shared" si="1"/>
        <v>0.005627391130658322</v>
      </c>
      <c r="I30" s="136">
        <v>37.387</v>
      </c>
      <c r="J30" s="134">
        <v>130.538</v>
      </c>
      <c r="K30" s="135">
        <v>9.494</v>
      </c>
      <c r="L30" s="134">
        <v>16.458</v>
      </c>
      <c r="M30" s="133">
        <f t="shared" si="9"/>
        <v>193.877</v>
      </c>
      <c r="N30" s="139">
        <f t="shared" si="10"/>
        <v>-0.26238285098283964</v>
      </c>
      <c r="O30" s="138">
        <v>186.664</v>
      </c>
      <c r="P30" s="134">
        <v>774.9180000000001</v>
      </c>
      <c r="Q30" s="135">
        <v>158.56699999999998</v>
      </c>
      <c r="R30" s="134">
        <v>222.13800000000006</v>
      </c>
      <c r="S30" s="133">
        <f t="shared" si="11"/>
        <v>1342.2870000000003</v>
      </c>
      <c r="T30" s="137">
        <f t="shared" si="5"/>
        <v>0.005015437069214882</v>
      </c>
      <c r="U30" s="136">
        <v>200.981</v>
      </c>
      <c r="V30" s="134">
        <v>628.9180000000001</v>
      </c>
      <c r="W30" s="135">
        <v>154.31000000000003</v>
      </c>
      <c r="X30" s="134">
        <v>247.54099999999994</v>
      </c>
      <c r="Y30" s="133">
        <f t="shared" si="12"/>
        <v>1231.75</v>
      </c>
      <c r="Z30" s="132">
        <f t="shared" si="13"/>
        <v>0.08973980109600177</v>
      </c>
    </row>
    <row r="31" spans="1:26" ht="18.75" customHeight="1">
      <c r="A31" s="140" t="s">
        <v>383</v>
      </c>
      <c r="B31" s="367" t="s">
        <v>383</v>
      </c>
      <c r="C31" s="138">
        <v>30.381</v>
      </c>
      <c r="D31" s="134">
        <v>57.274</v>
      </c>
      <c r="E31" s="135">
        <v>25.106000000000005</v>
      </c>
      <c r="F31" s="134">
        <v>24.500999999999998</v>
      </c>
      <c r="G31" s="133">
        <f t="shared" si="8"/>
        <v>137.262</v>
      </c>
      <c r="H31" s="137">
        <f t="shared" si="1"/>
        <v>0.005401322742078517</v>
      </c>
      <c r="I31" s="136">
        <v>39.857</v>
      </c>
      <c r="J31" s="134">
        <v>58.411</v>
      </c>
      <c r="K31" s="135">
        <v>23.314</v>
      </c>
      <c r="L31" s="134">
        <v>24.502000000000006</v>
      </c>
      <c r="M31" s="133">
        <f t="shared" si="9"/>
        <v>146.084</v>
      </c>
      <c r="N31" s="139">
        <f t="shared" si="10"/>
        <v>-0.060389912652994204</v>
      </c>
      <c r="O31" s="138">
        <v>781.3139999999994</v>
      </c>
      <c r="P31" s="134">
        <v>1070.1539999999995</v>
      </c>
      <c r="Q31" s="135">
        <v>300.0929999999998</v>
      </c>
      <c r="R31" s="134">
        <v>253.83999999999983</v>
      </c>
      <c r="S31" s="133">
        <f t="shared" si="11"/>
        <v>2405.4009999999985</v>
      </c>
      <c r="T31" s="137">
        <f t="shared" si="5"/>
        <v>0.00898774803132753</v>
      </c>
      <c r="U31" s="136">
        <v>980.947</v>
      </c>
      <c r="V31" s="134">
        <v>1095.2809999999997</v>
      </c>
      <c r="W31" s="135">
        <v>305.4330000000001</v>
      </c>
      <c r="X31" s="134">
        <v>281.8970000000008</v>
      </c>
      <c r="Y31" s="133">
        <f t="shared" si="12"/>
        <v>2663.5580000000004</v>
      </c>
      <c r="Z31" s="132">
        <f t="shared" si="13"/>
        <v>-0.09692186166023109</v>
      </c>
    </row>
    <row r="32" spans="1:26" ht="18.75" customHeight="1">
      <c r="A32" s="140" t="s">
        <v>402</v>
      </c>
      <c r="B32" s="367" t="s">
        <v>403</v>
      </c>
      <c r="C32" s="138">
        <v>4</v>
      </c>
      <c r="D32" s="134">
        <v>6.522</v>
      </c>
      <c r="E32" s="135">
        <v>47.928000000000004</v>
      </c>
      <c r="F32" s="134">
        <v>51.525</v>
      </c>
      <c r="G32" s="133">
        <f t="shared" si="8"/>
        <v>109.975</v>
      </c>
      <c r="H32" s="137">
        <f t="shared" si="1"/>
        <v>0.004327566759628192</v>
      </c>
      <c r="I32" s="136"/>
      <c r="J32" s="134"/>
      <c r="K32" s="135">
        <v>37.111</v>
      </c>
      <c r="L32" s="134">
        <v>45.386</v>
      </c>
      <c r="M32" s="133">
        <f t="shared" si="9"/>
        <v>82.497</v>
      </c>
      <c r="N32" s="139">
        <f t="shared" si="10"/>
        <v>0.3330787786222529</v>
      </c>
      <c r="O32" s="138">
        <v>32.7</v>
      </c>
      <c r="P32" s="134">
        <v>41.010999999999996</v>
      </c>
      <c r="Q32" s="135">
        <v>520.1439999999999</v>
      </c>
      <c r="R32" s="134">
        <v>712.216</v>
      </c>
      <c r="S32" s="133">
        <f t="shared" si="11"/>
        <v>1306.071</v>
      </c>
      <c r="T32" s="137">
        <f t="shared" si="5"/>
        <v>0.00488011647913341</v>
      </c>
      <c r="U32" s="136"/>
      <c r="V32" s="134"/>
      <c r="W32" s="135">
        <v>376.50299999999993</v>
      </c>
      <c r="X32" s="134">
        <v>482.1709999999999</v>
      </c>
      <c r="Y32" s="133">
        <f t="shared" si="12"/>
        <v>858.6739999999998</v>
      </c>
      <c r="Z32" s="132">
        <f t="shared" si="13"/>
        <v>0.5210324290708701</v>
      </c>
    </row>
    <row r="33" spans="1:26" ht="18.75" customHeight="1">
      <c r="A33" s="140" t="s">
        <v>388</v>
      </c>
      <c r="B33" s="367" t="s">
        <v>389</v>
      </c>
      <c r="C33" s="138">
        <v>31.167</v>
      </c>
      <c r="D33" s="134">
        <v>76.43</v>
      </c>
      <c r="E33" s="135">
        <v>0.8260000000000001</v>
      </c>
      <c r="F33" s="134">
        <v>0.8029999999999999</v>
      </c>
      <c r="G33" s="133">
        <f t="shared" si="8"/>
        <v>109.226</v>
      </c>
      <c r="H33" s="137">
        <f t="shared" si="1"/>
        <v>0.00429809326562536</v>
      </c>
      <c r="I33" s="136">
        <v>29.775</v>
      </c>
      <c r="J33" s="134">
        <v>67.115</v>
      </c>
      <c r="K33" s="135">
        <v>5.8309999999999995</v>
      </c>
      <c r="L33" s="134">
        <v>16.351</v>
      </c>
      <c r="M33" s="133">
        <f t="shared" si="9"/>
        <v>119.07199999999999</v>
      </c>
      <c r="N33" s="139" t="s">
        <v>49</v>
      </c>
      <c r="O33" s="138">
        <v>316.445</v>
      </c>
      <c r="P33" s="134">
        <v>632.4209999999996</v>
      </c>
      <c r="Q33" s="135">
        <v>21.95600000000001</v>
      </c>
      <c r="R33" s="134">
        <v>19.317000000000007</v>
      </c>
      <c r="S33" s="133">
        <f t="shared" si="11"/>
        <v>990.1389999999996</v>
      </c>
      <c r="T33" s="137">
        <f t="shared" si="5"/>
        <v>0.003699640869855218</v>
      </c>
      <c r="U33" s="136">
        <v>295.163</v>
      </c>
      <c r="V33" s="134">
        <v>595.981</v>
      </c>
      <c r="W33" s="135">
        <v>23.392000000000007</v>
      </c>
      <c r="X33" s="134">
        <v>42.69100000000003</v>
      </c>
      <c r="Y33" s="133">
        <f t="shared" si="12"/>
        <v>957.2270000000001</v>
      </c>
      <c r="Z33" s="132">
        <f t="shared" si="13"/>
        <v>0.034382649047717484</v>
      </c>
    </row>
    <row r="34" spans="1:26" ht="18.75" customHeight="1">
      <c r="A34" s="140" t="s">
        <v>416</v>
      </c>
      <c r="B34" s="367" t="s">
        <v>417</v>
      </c>
      <c r="C34" s="138">
        <v>78.32900000000001</v>
      </c>
      <c r="D34" s="134">
        <v>17.625</v>
      </c>
      <c r="E34" s="135">
        <v>5.055</v>
      </c>
      <c r="F34" s="134">
        <v>1.688</v>
      </c>
      <c r="G34" s="133">
        <f t="shared" si="8"/>
        <v>102.69700000000002</v>
      </c>
      <c r="H34" s="137">
        <f t="shared" si="1"/>
        <v>0.004041174116967825</v>
      </c>
      <c r="I34" s="136">
        <v>79.69500000000001</v>
      </c>
      <c r="J34" s="134">
        <v>19.616</v>
      </c>
      <c r="K34" s="135">
        <v>0.81</v>
      </c>
      <c r="L34" s="134">
        <v>0.5900000000000001</v>
      </c>
      <c r="M34" s="133">
        <f t="shared" si="9"/>
        <v>100.71100000000001</v>
      </c>
      <c r="N34" s="139">
        <f t="shared" si="10"/>
        <v>0.01971979227691123</v>
      </c>
      <c r="O34" s="138">
        <v>857.6730000000001</v>
      </c>
      <c r="P34" s="134">
        <v>227.67</v>
      </c>
      <c r="Q34" s="135">
        <v>32.734000000000016</v>
      </c>
      <c r="R34" s="134">
        <v>32.17800000000001</v>
      </c>
      <c r="S34" s="133">
        <f t="shared" si="11"/>
        <v>1150.255</v>
      </c>
      <c r="T34" s="137">
        <f t="shared" si="5"/>
        <v>0.004297912120172336</v>
      </c>
      <c r="U34" s="136">
        <v>780.0600000000003</v>
      </c>
      <c r="V34" s="134">
        <v>169.596</v>
      </c>
      <c r="W34" s="135">
        <v>13.106</v>
      </c>
      <c r="X34" s="134">
        <v>16.915</v>
      </c>
      <c r="Y34" s="133">
        <f t="shared" si="12"/>
        <v>979.6770000000002</v>
      </c>
      <c r="Z34" s="132">
        <f t="shared" si="13"/>
        <v>0.1741165710739354</v>
      </c>
    </row>
    <row r="35" spans="1:26" ht="18.75" customHeight="1">
      <c r="A35" s="140" t="s">
        <v>457</v>
      </c>
      <c r="B35" s="367" t="s">
        <v>458</v>
      </c>
      <c r="C35" s="138">
        <v>40.555</v>
      </c>
      <c r="D35" s="134">
        <v>43.756</v>
      </c>
      <c r="E35" s="135">
        <v>2.196</v>
      </c>
      <c r="F35" s="134">
        <v>2.904</v>
      </c>
      <c r="G35" s="133">
        <f>SUM(C35:F35)</f>
        <v>89.411</v>
      </c>
      <c r="H35" s="137">
        <f>G35/$G$9</f>
        <v>0.00351836391493627</v>
      </c>
      <c r="I35" s="136">
        <v>31.380000000000003</v>
      </c>
      <c r="J35" s="134">
        <v>39.269999999999996</v>
      </c>
      <c r="K35" s="135">
        <v>0.33</v>
      </c>
      <c r="L35" s="134">
        <v>1.175</v>
      </c>
      <c r="M35" s="133">
        <f>SUM(I35:L35)</f>
        <v>72.155</v>
      </c>
      <c r="N35" s="139">
        <f>IF(ISERROR(G35/M35-1),"         /0",(G35/M35-1))</f>
        <v>0.23915182593028894</v>
      </c>
      <c r="O35" s="138">
        <v>307.65299999999996</v>
      </c>
      <c r="P35" s="134">
        <v>341.34900000000005</v>
      </c>
      <c r="Q35" s="135">
        <v>25.148999999999994</v>
      </c>
      <c r="R35" s="134">
        <v>35.90599999999999</v>
      </c>
      <c r="S35" s="133">
        <f>SUM(O35:R35)</f>
        <v>710.0569999999999</v>
      </c>
      <c r="T35" s="137">
        <f>S35/$S$9</f>
        <v>0.0026531182966500534</v>
      </c>
      <c r="U35" s="136">
        <v>223.83000000000004</v>
      </c>
      <c r="V35" s="134">
        <v>262.638</v>
      </c>
      <c r="W35" s="135">
        <v>51.273999999999994</v>
      </c>
      <c r="X35" s="134">
        <v>49.919000000000004</v>
      </c>
      <c r="Y35" s="133">
        <f>SUM(U35:X35)</f>
        <v>587.661</v>
      </c>
      <c r="Z35" s="132">
        <f>IF(ISERROR(S35/Y35-1),"         /0",IF(S35/Y35&gt;5,"  *  ",(S35/Y35-1)))</f>
        <v>0.2082765403863791</v>
      </c>
    </row>
    <row r="36" spans="1:26" ht="18.75" customHeight="1">
      <c r="A36" s="140" t="s">
        <v>459</v>
      </c>
      <c r="B36" s="367" t="s">
        <v>460</v>
      </c>
      <c r="C36" s="138">
        <v>0.359</v>
      </c>
      <c r="D36" s="134">
        <v>1.722</v>
      </c>
      <c r="E36" s="135">
        <v>2.263</v>
      </c>
      <c r="F36" s="134">
        <v>80.225</v>
      </c>
      <c r="G36" s="133">
        <f t="shared" si="8"/>
        <v>84.56899999999999</v>
      </c>
      <c r="H36" s="137">
        <f t="shared" si="1"/>
        <v>0.003327828991088852</v>
      </c>
      <c r="I36" s="136">
        <v>0.365</v>
      </c>
      <c r="J36" s="134">
        <v>0.958</v>
      </c>
      <c r="K36" s="135">
        <v>0.12</v>
      </c>
      <c r="L36" s="134">
        <v>27.349999999999998</v>
      </c>
      <c r="M36" s="133">
        <f t="shared" si="9"/>
        <v>28.793</v>
      </c>
      <c r="N36" s="139" t="s">
        <v>49</v>
      </c>
      <c r="O36" s="138">
        <v>5.466999999999999</v>
      </c>
      <c r="P36" s="134">
        <v>22.296</v>
      </c>
      <c r="Q36" s="135">
        <v>21.798000000000002</v>
      </c>
      <c r="R36" s="134">
        <v>673.3559999999999</v>
      </c>
      <c r="S36" s="133">
        <f t="shared" si="11"/>
        <v>722.9169999999999</v>
      </c>
      <c r="T36" s="137">
        <f t="shared" si="5"/>
        <v>0.002701169511263697</v>
      </c>
      <c r="U36" s="136">
        <v>5.091</v>
      </c>
      <c r="V36" s="134">
        <v>14.301</v>
      </c>
      <c r="W36" s="135">
        <v>1.12</v>
      </c>
      <c r="X36" s="134">
        <v>282.61199999999997</v>
      </c>
      <c r="Y36" s="133">
        <f t="shared" si="12"/>
        <v>303.12399999999997</v>
      </c>
      <c r="Z36" s="132">
        <f t="shared" si="13"/>
        <v>1.3848886924163049</v>
      </c>
    </row>
    <row r="37" spans="1:26" ht="18.75" customHeight="1">
      <c r="A37" s="140" t="s">
        <v>390</v>
      </c>
      <c r="B37" s="367" t="s">
        <v>391</v>
      </c>
      <c r="C37" s="138">
        <v>33.556000000000004</v>
      </c>
      <c r="D37" s="134">
        <v>46.995</v>
      </c>
      <c r="E37" s="135">
        <v>0.9089999999999999</v>
      </c>
      <c r="F37" s="134">
        <v>0.43400000000000005</v>
      </c>
      <c r="G37" s="133">
        <f t="shared" si="8"/>
        <v>81.894</v>
      </c>
      <c r="H37" s="137">
        <f t="shared" si="1"/>
        <v>0.003222566512507308</v>
      </c>
      <c r="I37" s="136">
        <v>22.813999999999997</v>
      </c>
      <c r="J37" s="134">
        <v>32.721000000000004</v>
      </c>
      <c r="K37" s="135">
        <v>0.86</v>
      </c>
      <c r="L37" s="134">
        <v>0.867</v>
      </c>
      <c r="M37" s="133">
        <f t="shared" si="9"/>
        <v>57.26199999999999</v>
      </c>
      <c r="N37" s="139">
        <f t="shared" si="10"/>
        <v>0.43016310991582585</v>
      </c>
      <c r="O37" s="138">
        <v>189.723</v>
      </c>
      <c r="P37" s="134">
        <v>286.841</v>
      </c>
      <c r="Q37" s="135">
        <v>8.581</v>
      </c>
      <c r="R37" s="134">
        <v>32.775000000000006</v>
      </c>
      <c r="S37" s="133">
        <f t="shared" si="11"/>
        <v>517.9200000000001</v>
      </c>
      <c r="T37" s="137">
        <f t="shared" si="5"/>
        <v>0.0019352010165395116</v>
      </c>
      <c r="U37" s="136">
        <v>186.70999999999995</v>
      </c>
      <c r="V37" s="134">
        <v>207.04399999999998</v>
      </c>
      <c r="W37" s="135">
        <v>36.396000000000015</v>
      </c>
      <c r="X37" s="134">
        <v>33.29100000000001</v>
      </c>
      <c r="Y37" s="133">
        <f t="shared" si="12"/>
        <v>463.4409999999999</v>
      </c>
      <c r="Z37" s="132">
        <f t="shared" si="13"/>
        <v>0.11755325920667392</v>
      </c>
    </row>
    <row r="38" spans="1:26" ht="18.75" customHeight="1">
      <c r="A38" s="140" t="s">
        <v>410</v>
      </c>
      <c r="B38" s="367" t="s">
        <v>411</v>
      </c>
      <c r="C38" s="138">
        <v>23.205</v>
      </c>
      <c r="D38" s="134">
        <v>48.065</v>
      </c>
      <c r="E38" s="135">
        <v>4.3889999999999985</v>
      </c>
      <c r="F38" s="134">
        <v>6.191</v>
      </c>
      <c r="G38" s="133">
        <f t="shared" si="8"/>
        <v>81.85</v>
      </c>
      <c r="H38" s="137">
        <f t="shared" si="1"/>
        <v>0.0032208350922988634</v>
      </c>
      <c r="I38" s="136">
        <v>35.349000000000004</v>
      </c>
      <c r="J38" s="134">
        <v>84.705</v>
      </c>
      <c r="K38" s="135">
        <v>4.889999999999999</v>
      </c>
      <c r="L38" s="134">
        <v>3.9419999999999997</v>
      </c>
      <c r="M38" s="133">
        <f t="shared" si="9"/>
        <v>128.886</v>
      </c>
      <c r="N38" s="139">
        <f t="shared" si="10"/>
        <v>-0.3649426625079528</v>
      </c>
      <c r="O38" s="138">
        <v>284.916</v>
      </c>
      <c r="P38" s="134">
        <v>487.886</v>
      </c>
      <c r="Q38" s="135">
        <v>91.58400000000003</v>
      </c>
      <c r="R38" s="134">
        <v>70.19599999999997</v>
      </c>
      <c r="S38" s="133">
        <f t="shared" si="11"/>
        <v>934.5820000000001</v>
      </c>
      <c r="T38" s="137">
        <f t="shared" si="5"/>
        <v>0.0034920528970488296</v>
      </c>
      <c r="U38" s="136">
        <v>389.7969999999999</v>
      </c>
      <c r="V38" s="134">
        <v>729.5999999999999</v>
      </c>
      <c r="W38" s="135">
        <v>71.90299999999995</v>
      </c>
      <c r="X38" s="134">
        <v>65.55600000000005</v>
      </c>
      <c r="Y38" s="133">
        <f t="shared" si="12"/>
        <v>1256.856</v>
      </c>
      <c r="Z38" s="132">
        <f t="shared" si="13"/>
        <v>-0.2564128269268714</v>
      </c>
    </row>
    <row r="39" spans="1:26" ht="18.75" customHeight="1">
      <c r="A39" s="140" t="s">
        <v>461</v>
      </c>
      <c r="B39" s="367" t="s">
        <v>461</v>
      </c>
      <c r="C39" s="138">
        <v>21.818</v>
      </c>
      <c r="D39" s="134">
        <v>45.327</v>
      </c>
      <c r="E39" s="135">
        <v>2.995</v>
      </c>
      <c r="F39" s="134">
        <v>7.263</v>
      </c>
      <c r="G39" s="133">
        <f t="shared" si="8"/>
        <v>77.403</v>
      </c>
      <c r="H39" s="137">
        <f t="shared" si="1"/>
        <v>0.0030458435998681607</v>
      </c>
      <c r="I39" s="136">
        <v>10.075</v>
      </c>
      <c r="J39" s="134">
        <v>16.31</v>
      </c>
      <c r="K39" s="135">
        <v>0.8259999999999998</v>
      </c>
      <c r="L39" s="134">
        <v>1.2510000000000001</v>
      </c>
      <c r="M39" s="133">
        <f t="shared" si="9"/>
        <v>28.462</v>
      </c>
      <c r="N39" s="139">
        <f t="shared" si="10"/>
        <v>1.7195207645281432</v>
      </c>
      <c r="O39" s="138">
        <v>270.43499999999995</v>
      </c>
      <c r="P39" s="134">
        <v>484.20500000000004</v>
      </c>
      <c r="Q39" s="135">
        <v>16.378999999999994</v>
      </c>
      <c r="R39" s="134">
        <v>34.544000000000004</v>
      </c>
      <c r="S39" s="133">
        <f t="shared" si="11"/>
        <v>805.563</v>
      </c>
      <c r="T39" s="137">
        <f t="shared" si="5"/>
        <v>0.003009975163126773</v>
      </c>
      <c r="U39" s="136">
        <v>149.437</v>
      </c>
      <c r="V39" s="134">
        <v>420.408</v>
      </c>
      <c r="W39" s="135">
        <v>13.921000000000005</v>
      </c>
      <c r="X39" s="134">
        <v>79.867</v>
      </c>
      <c r="Y39" s="133">
        <f t="shared" si="12"/>
        <v>663.633</v>
      </c>
      <c r="Z39" s="132">
        <f t="shared" si="13"/>
        <v>0.2138682072772149</v>
      </c>
    </row>
    <row r="40" spans="1:26" ht="18.75" customHeight="1">
      <c r="A40" s="140" t="s">
        <v>386</v>
      </c>
      <c r="B40" s="367" t="s">
        <v>387</v>
      </c>
      <c r="C40" s="138">
        <v>12.61</v>
      </c>
      <c r="D40" s="134">
        <v>26.726</v>
      </c>
      <c r="E40" s="135">
        <v>15.455000000000004</v>
      </c>
      <c r="F40" s="134">
        <v>21.497999999999998</v>
      </c>
      <c r="G40" s="133">
        <f t="shared" si="8"/>
        <v>76.289</v>
      </c>
      <c r="H40" s="137">
        <f t="shared" si="1"/>
        <v>0.0030020071882270985</v>
      </c>
      <c r="I40" s="136">
        <v>11.208999999999998</v>
      </c>
      <c r="J40" s="134">
        <v>43.658</v>
      </c>
      <c r="K40" s="135">
        <v>27.680000000000003</v>
      </c>
      <c r="L40" s="134">
        <v>45.81</v>
      </c>
      <c r="M40" s="133">
        <f t="shared" si="9"/>
        <v>128.357</v>
      </c>
      <c r="N40" s="139">
        <f t="shared" si="10"/>
        <v>-0.4056498671673535</v>
      </c>
      <c r="O40" s="138">
        <v>154.09099999999998</v>
      </c>
      <c r="P40" s="134">
        <v>395.65099999999995</v>
      </c>
      <c r="Q40" s="135">
        <v>278.4829999999998</v>
      </c>
      <c r="R40" s="134">
        <v>400.1009999999998</v>
      </c>
      <c r="S40" s="133">
        <f t="shared" si="11"/>
        <v>1228.3259999999996</v>
      </c>
      <c r="T40" s="137">
        <f t="shared" si="5"/>
        <v>0.0045896233469298565</v>
      </c>
      <c r="U40" s="136">
        <v>161.44100000000006</v>
      </c>
      <c r="V40" s="134">
        <v>489.87799999999993</v>
      </c>
      <c r="W40" s="135">
        <v>215.0449999999999</v>
      </c>
      <c r="X40" s="134">
        <v>320.5470000000001</v>
      </c>
      <c r="Y40" s="133">
        <f t="shared" si="12"/>
        <v>1186.9109999999998</v>
      </c>
      <c r="Z40" s="132">
        <f t="shared" si="13"/>
        <v>0.034893096449522876</v>
      </c>
    </row>
    <row r="41" spans="1:26" ht="18.75" customHeight="1">
      <c r="A41" s="140" t="s">
        <v>392</v>
      </c>
      <c r="B41" s="367" t="s">
        <v>393</v>
      </c>
      <c r="C41" s="138">
        <v>12.106</v>
      </c>
      <c r="D41" s="134">
        <v>50.378</v>
      </c>
      <c r="E41" s="135">
        <v>3.547</v>
      </c>
      <c r="F41" s="134">
        <v>3.257</v>
      </c>
      <c r="G41" s="133">
        <f t="shared" si="8"/>
        <v>69.28800000000001</v>
      </c>
      <c r="H41" s="137">
        <f t="shared" si="1"/>
        <v>0.002726514622788072</v>
      </c>
      <c r="I41" s="136">
        <v>7.736000000000001</v>
      </c>
      <c r="J41" s="134">
        <v>39.925</v>
      </c>
      <c r="K41" s="135">
        <v>3.689</v>
      </c>
      <c r="L41" s="134">
        <v>3.37</v>
      </c>
      <c r="M41" s="133">
        <f t="shared" si="9"/>
        <v>54.72</v>
      </c>
      <c r="N41" s="139">
        <f t="shared" si="10"/>
        <v>0.2662280701754389</v>
      </c>
      <c r="O41" s="138">
        <v>94.73600000000002</v>
      </c>
      <c r="P41" s="134">
        <v>347.52000000000004</v>
      </c>
      <c r="Q41" s="135">
        <v>33.15099999999999</v>
      </c>
      <c r="R41" s="134">
        <v>44.136</v>
      </c>
      <c r="S41" s="133">
        <f t="shared" si="11"/>
        <v>519.5430000000001</v>
      </c>
      <c r="T41" s="137">
        <f t="shared" si="5"/>
        <v>0.0019412653339048263</v>
      </c>
      <c r="U41" s="136">
        <v>90.864</v>
      </c>
      <c r="V41" s="134">
        <v>343.75499999999994</v>
      </c>
      <c r="W41" s="135">
        <v>44.152000000000015</v>
      </c>
      <c r="X41" s="134">
        <v>65.23599999999996</v>
      </c>
      <c r="Y41" s="133">
        <f t="shared" si="12"/>
        <v>544.007</v>
      </c>
      <c r="Z41" s="132">
        <f t="shared" si="13"/>
        <v>-0.044970009577082304</v>
      </c>
    </row>
    <row r="42" spans="1:26" ht="18.75" customHeight="1">
      <c r="A42" s="140" t="s">
        <v>462</v>
      </c>
      <c r="B42" s="367" t="s">
        <v>462</v>
      </c>
      <c r="C42" s="138">
        <v>6.94</v>
      </c>
      <c r="D42" s="134">
        <v>58.089</v>
      </c>
      <c r="E42" s="135">
        <v>0.03</v>
      </c>
      <c r="F42" s="134">
        <v>0</v>
      </c>
      <c r="G42" s="133">
        <f t="shared" si="8"/>
        <v>65.059</v>
      </c>
      <c r="H42" s="137">
        <f t="shared" si="1"/>
        <v>0.002560101530481023</v>
      </c>
      <c r="I42" s="136">
        <v>6.6</v>
      </c>
      <c r="J42" s="134">
        <v>67.175</v>
      </c>
      <c r="K42" s="135">
        <v>0.05</v>
      </c>
      <c r="L42" s="134">
        <v>0.22</v>
      </c>
      <c r="M42" s="133">
        <f t="shared" si="9"/>
        <v>74.04499999999999</v>
      </c>
      <c r="N42" s="139">
        <f t="shared" si="10"/>
        <v>-0.12135863326355578</v>
      </c>
      <c r="O42" s="138">
        <v>64.40299999999999</v>
      </c>
      <c r="P42" s="134">
        <v>608.664</v>
      </c>
      <c r="Q42" s="135">
        <v>1.015</v>
      </c>
      <c r="R42" s="134">
        <v>7.805</v>
      </c>
      <c r="S42" s="133">
        <f t="shared" si="11"/>
        <v>681.887</v>
      </c>
      <c r="T42" s="137">
        <f t="shared" si="5"/>
        <v>0.0025478614758361866</v>
      </c>
      <c r="U42" s="136">
        <v>62.95</v>
      </c>
      <c r="V42" s="134">
        <v>616.5659999999999</v>
      </c>
      <c r="W42" s="135">
        <v>1.342</v>
      </c>
      <c r="X42" s="134">
        <v>1.5450000000000002</v>
      </c>
      <c r="Y42" s="133">
        <f t="shared" si="12"/>
        <v>682.4029999999999</v>
      </c>
      <c r="Z42" s="132">
        <f t="shared" si="13"/>
        <v>-0.000756151423718765</v>
      </c>
    </row>
    <row r="43" spans="1:26" ht="18.75" customHeight="1">
      <c r="A43" s="140" t="s">
        <v>384</v>
      </c>
      <c r="B43" s="367" t="s">
        <v>385</v>
      </c>
      <c r="C43" s="138">
        <v>15.106000000000002</v>
      </c>
      <c r="D43" s="134">
        <v>30.781999999999996</v>
      </c>
      <c r="E43" s="135">
        <v>5.140999999999999</v>
      </c>
      <c r="F43" s="134">
        <v>10.879</v>
      </c>
      <c r="G43" s="133">
        <f t="shared" si="8"/>
        <v>61.907999999999994</v>
      </c>
      <c r="H43" s="137">
        <f t="shared" si="1"/>
        <v>0.0024361082332808558</v>
      </c>
      <c r="I43" s="136">
        <v>30.473999999999997</v>
      </c>
      <c r="J43" s="134">
        <v>43.803000000000004</v>
      </c>
      <c r="K43" s="135">
        <v>9.078999999999999</v>
      </c>
      <c r="L43" s="134">
        <v>8.57</v>
      </c>
      <c r="M43" s="133">
        <f t="shared" si="9"/>
        <v>91.92599999999999</v>
      </c>
      <c r="N43" s="139">
        <f t="shared" si="10"/>
        <v>-0.32654526466940803</v>
      </c>
      <c r="O43" s="138">
        <v>318.03699999999975</v>
      </c>
      <c r="P43" s="134">
        <v>368.1369999999998</v>
      </c>
      <c r="Q43" s="135">
        <v>126.83799999999998</v>
      </c>
      <c r="R43" s="134">
        <v>109.61599999999999</v>
      </c>
      <c r="S43" s="133">
        <f t="shared" si="11"/>
        <v>922.6279999999995</v>
      </c>
      <c r="T43" s="137">
        <f t="shared" si="5"/>
        <v>0.003447386939079038</v>
      </c>
      <c r="U43" s="136">
        <v>247.16300000000018</v>
      </c>
      <c r="V43" s="134">
        <v>280.90100000000007</v>
      </c>
      <c r="W43" s="135">
        <v>131.62199999999999</v>
      </c>
      <c r="X43" s="134">
        <v>109.67799999999998</v>
      </c>
      <c r="Y43" s="133">
        <f t="shared" si="12"/>
        <v>769.3640000000003</v>
      </c>
      <c r="Z43" s="132">
        <f t="shared" si="13"/>
        <v>0.19920869705366928</v>
      </c>
    </row>
    <row r="44" spans="1:26" ht="18.75" customHeight="1">
      <c r="A44" s="140" t="s">
        <v>463</v>
      </c>
      <c r="B44" s="367" t="s">
        <v>463</v>
      </c>
      <c r="C44" s="138">
        <v>31.233</v>
      </c>
      <c r="D44" s="134">
        <v>22.499999999999996</v>
      </c>
      <c r="E44" s="135">
        <v>1.362</v>
      </c>
      <c r="F44" s="134">
        <v>3.257</v>
      </c>
      <c r="G44" s="133">
        <f t="shared" si="8"/>
        <v>58.352</v>
      </c>
      <c r="H44" s="137">
        <f t="shared" si="1"/>
        <v>0.0022961780000711456</v>
      </c>
      <c r="I44" s="136">
        <v>14.038</v>
      </c>
      <c r="J44" s="134">
        <v>9.6</v>
      </c>
      <c r="K44" s="135">
        <v>1.307</v>
      </c>
      <c r="L44" s="134">
        <v>2.2809999999999997</v>
      </c>
      <c r="M44" s="133">
        <f t="shared" si="9"/>
        <v>27.225999999999996</v>
      </c>
      <c r="N44" s="139">
        <f t="shared" si="10"/>
        <v>1.1432454271652102</v>
      </c>
      <c r="O44" s="138">
        <v>255.0039999999999</v>
      </c>
      <c r="P44" s="134">
        <v>236.201</v>
      </c>
      <c r="Q44" s="135">
        <v>13.535000000000002</v>
      </c>
      <c r="R44" s="134">
        <v>35.902</v>
      </c>
      <c r="S44" s="133">
        <f t="shared" si="11"/>
        <v>540.6419999999999</v>
      </c>
      <c r="T44" s="137">
        <f t="shared" si="5"/>
        <v>0.0020201014596539124</v>
      </c>
      <c r="U44" s="136">
        <v>156.44699999999997</v>
      </c>
      <c r="V44" s="134">
        <v>204.85500000000002</v>
      </c>
      <c r="W44" s="135">
        <v>8.005</v>
      </c>
      <c r="X44" s="134">
        <v>15.095000000000002</v>
      </c>
      <c r="Y44" s="133">
        <f t="shared" si="12"/>
        <v>384.40200000000004</v>
      </c>
      <c r="Z44" s="132">
        <f t="shared" si="13"/>
        <v>0.40644949818159093</v>
      </c>
    </row>
    <row r="45" spans="1:26" ht="18.75" customHeight="1">
      <c r="A45" s="140" t="s">
        <v>464</v>
      </c>
      <c r="B45" s="367" t="s">
        <v>465</v>
      </c>
      <c r="C45" s="138">
        <v>0</v>
      </c>
      <c r="D45" s="134">
        <v>0</v>
      </c>
      <c r="E45" s="135">
        <v>31.8</v>
      </c>
      <c r="F45" s="134">
        <v>24.1</v>
      </c>
      <c r="G45" s="133">
        <f t="shared" si="8"/>
        <v>55.900000000000006</v>
      </c>
      <c r="H45" s="137">
        <f t="shared" si="1"/>
        <v>0.00219969067390967</v>
      </c>
      <c r="I45" s="136">
        <v>0.108</v>
      </c>
      <c r="J45" s="134">
        <v>1.548</v>
      </c>
      <c r="K45" s="135">
        <v>33.75</v>
      </c>
      <c r="L45" s="134">
        <v>23.85</v>
      </c>
      <c r="M45" s="133">
        <f t="shared" si="9"/>
        <v>59.256</v>
      </c>
      <c r="N45" s="139">
        <f t="shared" si="10"/>
        <v>-0.05663561495882263</v>
      </c>
      <c r="O45" s="138"/>
      <c r="P45" s="134"/>
      <c r="Q45" s="135">
        <v>293.351</v>
      </c>
      <c r="R45" s="134">
        <v>229.67399999999998</v>
      </c>
      <c r="S45" s="133">
        <f t="shared" si="11"/>
        <v>523.025</v>
      </c>
      <c r="T45" s="137">
        <f t="shared" si="5"/>
        <v>0.001954275779416856</v>
      </c>
      <c r="U45" s="136">
        <v>4.108</v>
      </c>
      <c r="V45" s="134">
        <v>1.548</v>
      </c>
      <c r="W45" s="135">
        <v>71.671</v>
      </c>
      <c r="X45" s="134">
        <v>54.159</v>
      </c>
      <c r="Y45" s="133">
        <f t="shared" si="12"/>
        <v>131.48600000000002</v>
      </c>
      <c r="Z45" s="132">
        <f t="shared" si="13"/>
        <v>2.977799917861977</v>
      </c>
    </row>
    <row r="46" spans="1:26" ht="18.75" customHeight="1">
      <c r="A46" s="140" t="s">
        <v>439</v>
      </c>
      <c r="B46" s="367" t="s">
        <v>440</v>
      </c>
      <c r="C46" s="138">
        <v>11.636</v>
      </c>
      <c r="D46" s="134">
        <v>19.305</v>
      </c>
      <c r="E46" s="135">
        <v>12.504</v>
      </c>
      <c r="F46" s="134">
        <v>10.632000000000001</v>
      </c>
      <c r="G46" s="133">
        <f t="shared" si="8"/>
        <v>54.077</v>
      </c>
      <c r="H46" s="137">
        <f t="shared" si="1"/>
        <v>0.002127954786637088</v>
      </c>
      <c r="I46" s="136">
        <v>4.24</v>
      </c>
      <c r="J46" s="134">
        <v>6.388</v>
      </c>
      <c r="K46" s="135">
        <v>27.663999999999998</v>
      </c>
      <c r="L46" s="134">
        <v>28.035</v>
      </c>
      <c r="M46" s="133">
        <f t="shared" si="9"/>
        <v>66.327</v>
      </c>
      <c r="N46" s="139">
        <f t="shared" si="10"/>
        <v>-0.18469100064830313</v>
      </c>
      <c r="O46" s="138">
        <v>54.758</v>
      </c>
      <c r="P46" s="134">
        <v>138.25400000000002</v>
      </c>
      <c r="Q46" s="135">
        <v>186.02300000000008</v>
      </c>
      <c r="R46" s="134">
        <v>145.63099999999997</v>
      </c>
      <c r="S46" s="133">
        <f t="shared" si="11"/>
        <v>524.666</v>
      </c>
      <c r="T46" s="137">
        <f t="shared" si="5"/>
        <v>0.0019604073535366843</v>
      </c>
      <c r="U46" s="136">
        <v>39.66000000000001</v>
      </c>
      <c r="V46" s="134">
        <v>78.90699999999998</v>
      </c>
      <c r="W46" s="135">
        <v>240.44799999999998</v>
      </c>
      <c r="X46" s="134">
        <v>188.60099999999997</v>
      </c>
      <c r="Y46" s="133">
        <f t="shared" si="12"/>
        <v>547.616</v>
      </c>
      <c r="Z46" s="132">
        <f t="shared" si="13"/>
        <v>-0.04190892888447362</v>
      </c>
    </row>
    <row r="47" spans="1:26" ht="18.75" customHeight="1">
      <c r="A47" s="140" t="s">
        <v>466</v>
      </c>
      <c r="B47" s="367" t="s">
        <v>466</v>
      </c>
      <c r="C47" s="138">
        <v>20</v>
      </c>
      <c r="D47" s="134">
        <v>26.1</v>
      </c>
      <c r="E47" s="135">
        <v>2.836</v>
      </c>
      <c r="F47" s="134">
        <v>3.51</v>
      </c>
      <c r="G47" s="133">
        <f t="shared" si="8"/>
        <v>52.446</v>
      </c>
      <c r="H47" s="137">
        <f t="shared" si="1"/>
        <v>0.0020637741875468075</v>
      </c>
      <c r="I47" s="136">
        <v>21.5</v>
      </c>
      <c r="J47" s="134">
        <v>27.3</v>
      </c>
      <c r="K47" s="135">
        <v>4.825</v>
      </c>
      <c r="L47" s="134">
        <v>7.4719999999999995</v>
      </c>
      <c r="M47" s="133">
        <f t="shared" si="9"/>
        <v>61.097</v>
      </c>
      <c r="N47" s="139">
        <f t="shared" si="10"/>
        <v>-0.14159451364224107</v>
      </c>
      <c r="O47" s="138">
        <v>113.85</v>
      </c>
      <c r="P47" s="134">
        <v>194.47</v>
      </c>
      <c r="Q47" s="135">
        <v>48.94500000000001</v>
      </c>
      <c r="R47" s="134">
        <v>59.00899999999999</v>
      </c>
      <c r="S47" s="133">
        <f t="shared" si="11"/>
        <v>416.274</v>
      </c>
      <c r="T47" s="137">
        <f t="shared" si="5"/>
        <v>0.0015554021238009124</v>
      </c>
      <c r="U47" s="136">
        <v>108.6</v>
      </c>
      <c r="V47" s="134">
        <v>155.9</v>
      </c>
      <c r="W47" s="135">
        <v>108.44399999999997</v>
      </c>
      <c r="X47" s="134">
        <v>173.14800000000005</v>
      </c>
      <c r="Y47" s="133">
        <f t="shared" si="12"/>
        <v>546.092</v>
      </c>
      <c r="Z47" s="132">
        <f t="shared" si="13"/>
        <v>-0.23772184906572513</v>
      </c>
    </row>
    <row r="48" spans="1:26" ht="18.75" customHeight="1">
      <c r="A48" s="140" t="s">
        <v>406</v>
      </c>
      <c r="B48" s="367" t="s">
        <v>407</v>
      </c>
      <c r="C48" s="138">
        <v>28.913</v>
      </c>
      <c r="D48" s="134">
        <v>21.492</v>
      </c>
      <c r="E48" s="135">
        <v>0.5419999999999999</v>
      </c>
      <c r="F48" s="134">
        <v>0.54</v>
      </c>
      <c r="G48" s="133">
        <f t="shared" si="8"/>
        <v>51.487</v>
      </c>
      <c r="H48" s="137">
        <f t="shared" si="1"/>
        <v>0.002026037097094583</v>
      </c>
      <c r="I48" s="136">
        <v>18.793999999999997</v>
      </c>
      <c r="J48" s="134">
        <v>32.184000000000005</v>
      </c>
      <c r="K48" s="135">
        <v>0.452</v>
      </c>
      <c r="L48" s="134">
        <v>0.47700000000000004</v>
      </c>
      <c r="M48" s="133">
        <f t="shared" si="9"/>
        <v>51.907</v>
      </c>
      <c r="N48" s="139">
        <f t="shared" si="10"/>
        <v>-0.00809139422428562</v>
      </c>
      <c r="O48" s="138">
        <v>201.20000000000002</v>
      </c>
      <c r="P48" s="134">
        <v>202.869</v>
      </c>
      <c r="Q48" s="135">
        <v>9.576</v>
      </c>
      <c r="R48" s="134">
        <v>20.352999999999998</v>
      </c>
      <c r="S48" s="133">
        <f t="shared" si="11"/>
        <v>433.99800000000005</v>
      </c>
      <c r="T48" s="137">
        <f t="shared" si="5"/>
        <v>0.0016216276080786897</v>
      </c>
      <c r="U48" s="136">
        <v>260.12</v>
      </c>
      <c r="V48" s="134">
        <v>256.075</v>
      </c>
      <c r="W48" s="135">
        <v>13.433000000000002</v>
      </c>
      <c r="X48" s="134">
        <v>25.820000000000007</v>
      </c>
      <c r="Y48" s="133">
        <f t="shared" si="12"/>
        <v>555.448</v>
      </c>
      <c r="Z48" s="132">
        <f t="shared" si="13"/>
        <v>-0.2186523310912991</v>
      </c>
    </row>
    <row r="49" spans="1:26" ht="18.75" customHeight="1">
      <c r="A49" s="140" t="s">
        <v>426</v>
      </c>
      <c r="B49" s="367" t="s">
        <v>445</v>
      </c>
      <c r="C49" s="138">
        <v>15.31</v>
      </c>
      <c r="D49" s="134">
        <v>20.326</v>
      </c>
      <c r="E49" s="135">
        <v>6.479</v>
      </c>
      <c r="F49" s="134">
        <v>7.874</v>
      </c>
      <c r="G49" s="133">
        <f t="shared" si="8"/>
        <v>49.989000000000004</v>
      </c>
      <c r="H49" s="137">
        <f t="shared" si="1"/>
        <v>0.0019670901090889175</v>
      </c>
      <c r="I49" s="136">
        <v>44.236000000000004</v>
      </c>
      <c r="J49" s="134">
        <v>41.913</v>
      </c>
      <c r="K49" s="135">
        <v>5.8500000000000005</v>
      </c>
      <c r="L49" s="134">
        <v>7.43</v>
      </c>
      <c r="M49" s="133">
        <f t="shared" si="9"/>
        <v>99.429</v>
      </c>
      <c r="N49" s="139">
        <f t="shared" si="10"/>
        <v>-0.49723923603777564</v>
      </c>
      <c r="O49" s="138">
        <v>309.78500000000014</v>
      </c>
      <c r="P49" s="134">
        <v>336.322</v>
      </c>
      <c r="Q49" s="135">
        <v>50.57399999999999</v>
      </c>
      <c r="R49" s="134">
        <v>61.390999999999984</v>
      </c>
      <c r="S49" s="133">
        <f t="shared" si="11"/>
        <v>758.0720000000001</v>
      </c>
      <c r="T49" s="137">
        <f t="shared" si="5"/>
        <v>0.002832525689315224</v>
      </c>
      <c r="U49" s="136">
        <v>548.2980000000006</v>
      </c>
      <c r="V49" s="134">
        <v>458.36500000000007</v>
      </c>
      <c r="W49" s="135">
        <v>53.82000000000002</v>
      </c>
      <c r="X49" s="134">
        <v>70.26599999999999</v>
      </c>
      <c r="Y49" s="133">
        <f t="shared" si="12"/>
        <v>1130.7490000000007</v>
      </c>
      <c r="Z49" s="132">
        <f t="shared" si="13"/>
        <v>-0.3295841959621457</v>
      </c>
    </row>
    <row r="50" spans="1:26" ht="18.75" customHeight="1">
      <c r="A50" s="140" t="s">
        <v>467</v>
      </c>
      <c r="B50" s="367" t="s">
        <v>468</v>
      </c>
      <c r="C50" s="138">
        <v>23.410000000000004</v>
      </c>
      <c r="D50" s="134">
        <v>19.59</v>
      </c>
      <c r="E50" s="135">
        <v>0.436</v>
      </c>
      <c r="F50" s="134">
        <v>0.08600000000000001</v>
      </c>
      <c r="G50" s="133">
        <f t="shared" si="8"/>
        <v>43.522</v>
      </c>
      <c r="H50" s="137">
        <f t="shared" si="1"/>
        <v>0.0017126106889069168</v>
      </c>
      <c r="I50" s="136"/>
      <c r="J50" s="134"/>
      <c r="K50" s="135"/>
      <c r="L50" s="134"/>
      <c r="M50" s="133">
        <f t="shared" si="9"/>
        <v>0</v>
      </c>
      <c r="N50" s="139" t="str">
        <f t="shared" si="10"/>
        <v>         /0</v>
      </c>
      <c r="O50" s="138">
        <v>51.851000000000006</v>
      </c>
      <c r="P50" s="134">
        <v>64.2</v>
      </c>
      <c r="Q50" s="135">
        <v>3.715</v>
      </c>
      <c r="R50" s="134">
        <v>6.79</v>
      </c>
      <c r="S50" s="133">
        <f t="shared" si="11"/>
        <v>126.55600000000003</v>
      </c>
      <c r="T50" s="137">
        <f t="shared" si="5"/>
        <v>0.0004728747680127712</v>
      </c>
      <c r="U50" s="136">
        <v>17.112000000000002</v>
      </c>
      <c r="V50" s="134">
        <v>66.498</v>
      </c>
      <c r="W50" s="135">
        <v>37.393</v>
      </c>
      <c r="X50" s="134">
        <v>83.64</v>
      </c>
      <c r="Y50" s="133">
        <f t="shared" si="12"/>
        <v>204.64300000000003</v>
      </c>
      <c r="Z50" s="132">
        <f t="shared" si="13"/>
        <v>-0.38157669697961816</v>
      </c>
    </row>
    <row r="51" spans="1:26" ht="18.75" customHeight="1">
      <c r="A51" s="140" t="s">
        <v>450</v>
      </c>
      <c r="B51" s="367" t="s">
        <v>450</v>
      </c>
      <c r="C51" s="138">
        <v>14.894000000000002</v>
      </c>
      <c r="D51" s="134">
        <v>27.531</v>
      </c>
      <c r="E51" s="135">
        <v>0.03</v>
      </c>
      <c r="F51" s="134">
        <v>0.05</v>
      </c>
      <c r="G51" s="133">
        <f t="shared" si="8"/>
        <v>42.504999999999995</v>
      </c>
      <c r="H51" s="137">
        <f t="shared" si="1"/>
        <v>0.0016725912718162882</v>
      </c>
      <c r="I51" s="136">
        <v>19.431</v>
      </c>
      <c r="J51" s="134">
        <v>16.733</v>
      </c>
      <c r="K51" s="135">
        <v>0.1</v>
      </c>
      <c r="L51" s="134">
        <v>0.2</v>
      </c>
      <c r="M51" s="133">
        <f t="shared" si="9"/>
        <v>36.464000000000006</v>
      </c>
      <c r="N51" s="139">
        <f t="shared" si="10"/>
        <v>0.16567025010969694</v>
      </c>
      <c r="O51" s="138">
        <v>144.06</v>
      </c>
      <c r="P51" s="134">
        <v>220.48000000000008</v>
      </c>
      <c r="Q51" s="135">
        <v>2.195</v>
      </c>
      <c r="R51" s="134">
        <v>2.7449999999999997</v>
      </c>
      <c r="S51" s="133">
        <f t="shared" si="11"/>
        <v>369.4800000000001</v>
      </c>
      <c r="T51" s="137">
        <f t="shared" si="5"/>
        <v>0.001380556980983586</v>
      </c>
      <c r="U51" s="136">
        <v>145.367</v>
      </c>
      <c r="V51" s="134">
        <v>174.247</v>
      </c>
      <c r="W51" s="135">
        <v>18.92300000000001</v>
      </c>
      <c r="X51" s="134">
        <v>36.23300000000001</v>
      </c>
      <c r="Y51" s="133">
        <f t="shared" si="12"/>
        <v>374.77000000000004</v>
      </c>
      <c r="Z51" s="132">
        <f t="shared" si="13"/>
        <v>-0.014115324065426704</v>
      </c>
    </row>
    <row r="52" spans="1:26" ht="18.75" customHeight="1">
      <c r="A52" s="140" t="s">
        <v>469</v>
      </c>
      <c r="B52" s="367" t="s">
        <v>470</v>
      </c>
      <c r="C52" s="138">
        <v>12.024000000000001</v>
      </c>
      <c r="D52" s="134">
        <v>16.64</v>
      </c>
      <c r="E52" s="135">
        <v>1.8199999999999998</v>
      </c>
      <c r="F52" s="134">
        <v>11.15</v>
      </c>
      <c r="G52" s="133">
        <f t="shared" si="8"/>
        <v>41.634</v>
      </c>
      <c r="H52" s="137">
        <f t="shared" si="1"/>
        <v>0.0016383170217809516</v>
      </c>
      <c r="I52" s="136">
        <v>9.23</v>
      </c>
      <c r="J52" s="134">
        <v>24.18</v>
      </c>
      <c r="K52" s="135">
        <v>1.22</v>
      </c>
      <c r="L52" s="134">
        <v>0.34500000000000003</v>
      </c>
      <c r="M52" s="133">
        <f t="shared" si="9"/>
        <v>34.974999999999994</v>
      </c>
      <c r="N52" s="139">
        <f t="shared" si="10"/>
        <v>0.1903931379556829</v>
      </c>
      <c r="O52" s="138">
        <v>239.699</v>
      </c>
      <c r="P52" s="134">
        <v>327.874</v>
      </c>
      <c r="Q52" s="135">
        <v>9.549999999999997</v>
      </c>
      <c r="R52" s="134">
        <v>29.395</v>
      </c>
      <c r="S52" s="133">
        <f t="shared" si="11"/>
        <v>606.518</v>
      </c>
      <c r="T52" s="137">
        <f t="shared" si="5"/>
        <v>0.0022662462352284357</v>
      </c>
      <c r="U52" s="136">
        <v>160.54699999999997</v>
      </c>
      <c r="V52" s="134">
        <v>428.4650000000001</v>
      </c>
      <c r="W52" s="135">
        <v>4.638</v>
      </c>
      <c r="X52" s="134">
        <v>84.09799999999998</v>
      </c>
      <c r="Y52" s="133">
        <f t="shared" si="12"/>
        <v>677.748</v>
      </c>
      <c r="Z52" s="132">
        <f t="shared" si="13"/>
        <v>-0.10509806004591682</v>
      </c>
    </row>
    <row r="53" spans="1:26" ht="18.75" customHeight="1">
      <c r="A53" s="140" t="s">
        <v>471</v>
      </c>
      <c r="B53" s="367" t="s">
        <v>471</v>
      </c>
      <c r="C53" s="138">
        <v>15.451000000000002</v>
      </c>
      <c r="D53" s="134">
        <v>21.825</v>
      </c>
      <c r="E53" s="135">
        <v>0.3</v>
      </c>
      <c r="F53" s="134">
        <v>2</v>
      </c>
      <c r="G53" s="133">
        <f t="shared" si="8"/>
        <v>39.576</v>
      </c>
      <c r="H53" s="137">
        <f t="shared" si="1"/>
        <v>0.0015573337765769069</v>
      </c>
      <c r="I53" s="136">
        <v>7.1</v>
      </c>
      <c r="J53" s="134">
        <v>9.188</v>
      </c>
      <c r="K53" s="135">
        <v>0.1</v>
      </c>
      <c r="L53" s="134">
        <v>0.01</v>
      </c>
      <c r="M53" s="133">
        <f t="shared" si="9"/>
        <v>16.398000000000003</v>
      </c>
      <c r="N53" s="139" t="s">
        <v>49</v>
      </c>
      <c r="O53" s="138">
        <v>99.81599999999999</v>
      </c>
      <c r="P53" s="134">
        <v>119.50699999999999</v>
      </c>
      <c r="Q53" s="135">
        <v>9.802999999999999</v>
      </c>
      <c r="R53" s="134">
        <v>10.65</v>
      </c>
      <c r="S53" s="133">
        <f t="shared" si="11"/>
        <v>239.77599999999998</v>
      </c>
      <c r="T53" s="137">
        <f t="shared" si="5"/>
        <v>0.0008959197539036489</v>
      </c>
      <c r="U53" s="136">
        <v>106.17999999999998</v>
      </c>
      <c r="V53" s="134">
        <v>103.557</v>
      </c>
      <c r="W53" s="135">
        <v>2.8299999999999996</v>
      </c>
      <c r="X53" s="134">
        <v>2</v>
      </c>
      <c r="Y53" s="133">
        <f t="shared" si="12"/>
        <v>214.56699999999998</v>
      </c>
      <c r="Z53" s="132">
        <f t="shared" si="13"/>
        <v>0.11748777771045882</v>
      </c>
    </row>
    <row r="54" spans="1:26" ht="18.75" customHeight="1">
      <c r="A54" s="140" t="s">
        <v>420</v>
      </c>
      <c r="B54" s="367" t="s">
        <v>421</v>
      </c>
      <c r="C54" s="138">
        <v>13.741</v>
      </c>
      <c r="D54" s="134">
        <v>9.978</v>
      </c>
      <c r="E54" s="135">
        <v>4.231</v>
      </c>
      <c r="F54" s="134">
        <v>4.161</v>
      </c>
      <c r="G54" s="133">
        <f t="shared" si="8"/>
        <v>32.111000000000004</v>
      </c>
      <c r="H54" s="137">
        <f t="shared" si="1"/>
        <v>0.0012635825980306515</v>
      </c>
      <c r="I54" s="136">
        <v>14.756</v>
      </c>
      <c r="J54" s="134">
        <v>15.809999999999999</v>
      </c>
      <c r="K54" s="135">
        <v>9.196</v>
      </c>
      <c r="L54" s="134">
        <v>4.59</v>
      </c>
      <c r="M54" s="133">
        <f t="shared" si="9"/>
        <v>44.352000000000004</v>
      </c>
      <c r="N54" s="139">
        <f t="shared" si="10"/>
        <v>-0.27599657287157287</v>
      </c>
      <c r="O54" s="138">
        <v>201.22700000000003</v>
      </c>
      <c r="P54" s="134">
        <v>112.36500000000001</v>
      </c>
      <c r="Q54" s="135">
        <v>72.35399999999998</v>
      </c>
      <c r="R54" s="134">
        <v>102.32000000000001</v>
      </c>
      <c r="S54" s="133">
        <f t="shared" si="11"/>
        <v>488.266</v>
      </c>
      <c r="T54" s="137">
        <f t="shared" si="5"/>
        <v>0.00182439924996463</v>
      </c>
      <c r="U54" s="136">
        <v>216.42900000000006</v>
      </c>
      <c r="V54" s="134">
        <v>106.12700000000001</v>
      </c>
      <c r="W54" s="135">
        <v>74.93700000000001</v>
      </c>
      <c r="X54" s="134">
        <v>143.467</v>
      </c>
      <c r="Y54" s="133">
        <f t="shared" si="12"/>
        <v>540.96</v>
      </c>
      <c r="Z54" s="132">
        <f t="shared" si="13"/>
        <v>-0.09740831115054716</v>
      </c>
    </row>
    <row r="55" spans="1:26" ht="18.75" customHeight="1">
      <c r="A55" s="140" t="s">
        <v>472</v>
      </c>
      <c r="B55" s="367" t="s">
        <v>473</v>
      </c>
      <c r="C55" s="138">
        <v>0</v>
      </c>
      <c r="D55" s="134">
        <v>0</v>
      </c>
      <c r="E55" s="135">
        <v>12.5</v>
      </c>
      <c r="F55" s="134">
        <v>18.9</v>
      </c>
      <c r="G55" s="133">
        <f t="shared" si="8"/>
        <v>31.4</v>
      </c>
      <c r="H55" s="137">
        <f t="shared" si="1"/>
        <v>0.001235604421480566</v>
      </c>
      <c r="I55" s="136"/>
      <c r="J55" s="134"/>
      <c r="K55" s="135"/>
      <c r="L55" s="134"/>
      <c r="M55" s="133">
        <f t="shared" si="9"/>
        <v>0</v>
      </c>
      <c r="N55" s="139" t="str">
        <f t="shared" si="10"/>
        <v>         /0</v>
      </c>
      <c r="O55" s="138"/>
      <c r="P55" s="134"/>
      <c r="Q55" s="135">
        <v>24.570000000000004</v>
      </c>
      <c r="R55" s="134">
        <v>35.982</v>
      </c>
      <c r="S55" s="133">
        <f t="shared" si="11"/>
        <v>60.55200000000001</v>
      </c>
      <c r="T55" s="137">
        <f t="shared" si="5"/>
        <v>0.00022625172218392902</v>
      </c>
      <c r="U55" s="136"/>
      <c r="V55" s="134"/>
      <c r="W55" s="135">
        <v>55.442</v>
      </c>
      <c r="X55" s="134">
        <v>13.972</v>
      </c>
      <c r="Y55" s="133">
        <f t="shared" si="12"/>
        <v>69.414</v>
      </c>
      <c r="Z55" s="132">
        <f t="shared" si="13"/>
        <v>-0.12766876998876298</v>
      </c>
    </row>
    <row r="56" spans="1:26" ht="18.75" customHeight="1">
      <c r="A56" s="140" t="s">
        <v>422</v>
      </c>
      <c r="B56" s="367" t="s">
        <v>423</v>
      </c>
      <c r="C56" s="138">
        <v>6.18</v>
      </c>
      <c r="D56" s="134">
        <v>12.558</v>
      </c>
      <c r="E56" s="135">
        <v>5.645</v>
      </c>
      <c r="F56" s="134">
        <v>4.0649999999999995</v>
      </c>
      <c r="G56" s="133">
        <f t="shared" si="8"/>
        <v>28.448</v>
      </c>
      <c r="H56" s="137">
        <f t="shared" si="1"/>
        <v>0.0011194418656776796</v>
      </c>
      <c r="I56" s="136">
        <v>3.052</v>
      </c>
      <c r="J56" s="134">
        <v>6.877</v>
      </c>
      <c r="K56" s="135">
        <v>1.9609999999999999</v>
      </c>
      <c r="L56" s="134">
        <v>9.585</v>
      </c>
      <c r="M56" s="133">
        <f t="shared" si="9"/>
        <v>21.475</v>
      </c>
      <c r="N56" s="139">
        <f t="shared" si="10"/>
        <v>0.32470314318975535</v>
      </c>
      <c r="O56" s="138">
        <v>57.915</v>
      </c>
      <c r="P56" s="134">
        <v>117.517</v>
      </c>
      <c r="Q56" s="135">
        <v>74.80299999999998</v>
      </c>
      <c r="R56" s="134">
        <v>87.37899999999998</v>
      </c>
      <c r="S56" s="133">
        <f t="shared" si="11"/>
        <v>337.6139999999999</v>
      </c>
      <c r="T56" s="137">
        <f t="shared" si="5"/>
        <v>0.0012614901065762481</v>
      </c>
      <c r="U56" s="136">
        <v>33.196000000000005</v>
      </c>
      <c r="V56" s="134">
        <v>75.383</v>
      </c>
      <c r="W56" s="135">
        <v>79.62900000000002</v>
      </c>
      <c r="X56" s="134">
        <v>206.749</v>
      </c>
      <c r="Y56" s="133">
        <f t="shared" si="12"/>
        <v>394.957</v>
      </c>
      <c r="Z56" s="132">
        <f t="shared" si="13"/>
        <v>-0.1451879571700212</v>
      </c>
    </row>
    <row r="57" spans="1:26" ht="18.75" customHeight="1">
      <c r="A57" s="140" t="s">
        <v>404</v>
      </c>
      <c r="B57" s="367" t="s">
        <v>405</v>
      </c>
      <c r="C57" s="138">
        <v>5.295999999999999</v>
      </c>
      <c r="D57" s="134">
        <v>15.109000000000002</v>
      </c>
      <c r="E57" s="135">
        <v>1.159</v>
      </c>
      <c r="F57" s="134">
        <v>1.044</v>
      </c>
      <c r="G57" s="133">
        <f t="shared" si="8"/>
        <v>22.608</v>
      </c>
      <c r="H57" s="137">
        <f t="shared" si="1"/>
        <v>0.0008896351834660074</v>
      </c>
      <c r="I57" s="136">
        <v>3.992</v>
      </c>
      <c r="J57" s="134">
        <v>17.506</v>
      </c>
      <c r="K57" s="135">
        <v>2.1100000000000003</v>
      </c>
      <c r="L57" s="134">
        <v>2.803</v>
      </c>
      <c r="M57" s="133">
        <f t="shared" si="9"/>
        <v>26.411</v>
      </c>
      <c r="N57" s="139">
        <f t="shared" si="10"/>
        <v>-0.1439930332058612</v>
      </c>
      <c r="O57" s="138">
        <v>51.611</v>
      </c>
      <c r="P57" s="134">
        <v>172.874</v>
      </c>
      <c r="Q57" s="135">
        <v>20.029</v>
      </c>
      <c r="R57" s="134">
        <v>25.187000000000005</v>
      </c>
      <c r="S57" s="133">
        <f t="shared" si="11"/>
        <v>269.70099999999996</v>
      </c>
      <c r="T57" s="137">
        <f t="shared" si="5"/>
        <v>0.0010077341082825972</v>
      </c>
      <c r="U57" s="136">
        <v>71.569</v>
      </c>
      <c r="V57" s="134">
        <v>186.76899999999998</v>
      </c>
      <c r="W57" s="135">
        <v>32.441</v>
      </c>
      <c r="X57" s="134">
        <v>34.49200000000001</v>
      </c>
      <c r="Y57" s="133">
        <f t="shared" si="12"/>
        <v>325.271</v>
      </c>
      <c r="Z57" s="132">
        <f t="shared" si="13"/>
        <v>-0.1708421593071625</v>
      </c>
    </row>
    <row r="58" spans="1:26" ht="18.75" customHeight="1">
      <c r="A58" s="140" t="s">
        <v>443</v>
      </c>
      <c r="B58" s="367" t="s">
        <v>444</v>
      </c>
      <c r="C58" s="138">
        <v>1.838</v>
      </c>
      <c r="D58" s="134">
        <v>6.509</v>
      </c>
      <c r="E58" s="135">
        <v>5.155</v>
      </c>
      <c r="F58" s="134">
        <v>7.806000000000001</v>
      </c>
      <c r="G58" s="133">
        <f t="shared" si="8"/>
        <v>21.308000000000003</v>
      </c>
      <c r="H58" s="137">
        <f t="shared" si="1"/>
        <v>0.0008384795863983408</v>
      </c>
      <c r="I58" s="136">
        <v>1.815</v>
      </c>
      <c r="J58" s="134">
        <v>4.042999999999999</v>
      </c>
      <c r="K58" s="135">
        <v>4.835</v>
      </c>
      <c r="L58" s="134">
        <v>5.7940000000000005</v>
      </c>
      <c r="M58" s="133">
        <f t="shared" si="9"/>
        <v>16.487</v>
      </c>
      <c r="N58" s="139">
        <f t="shared" si="10"/>
        <v>0.29241220355431596</v>
      </c>
      <c r="O58" s="138">
        <v>23.229999999999997</v>
      </c>
      <c r="P58" s="134">
        <v>54.806999999999995</v>
      </c>
      <c r="Q58" s="135">
        <v>99.17600000000002</v>
      </c>
      <c r="R58" s="134">
        <v>106.02299999999998</v>
      </c>
      <c r="S58" s="133">
        <f t="shared" si="11"/>
        <v>283.236</v>
      </c>
      <c r="T58" s="137">
        <f t="shared" si="5"/>
        <v>0.0010583074511905026</v>
      </c>
      <c r="U58" s="136">
        <v>22.866000000000003</v>
      </c>
      <c r="V58" s="134">
        <v>49.81899999999998</v>
      </c>
      <c r="W58" s="135">
        <v>74.448</v>
      </c>
      <c r="X58" s="134">
        <v>68.04499999999999</v>
      </c>
      <c r="Y58" s="133">
        <f t="shared" si="12"/>
        <v>215.17799999999997</v>
      </c>
      <c r="Z58" s="132">
        <f t="shared" si="13"/>
        <v>0.31628698101107</v>
      </c>
    </row>
    <row r="59" spans="1:26" ht="18.75" customHeight="1" thickBot="1">
      <c r="A59" s="131" t="s">
        <v>55</v>
      </c>
      <c r="B59" s="368" t="s">
        <v>55</v>
      </c>
      <c r="C59" s="129">
        <v>40.609</v>
      </c>
      <c r="D59" s="125">
        <v>92.71600000000001</v>
      </c>
      <c r="E59" s="126">
        <v>151.45700000000002</v>
      </c>
      <c r="F59" s="125">
        <v>205.99699999999987</v>
      </c>
      <c r="G59" s="124">
        <f t="shared" si="8"/>
        <v>490.7789999999999</v>
      </c>
      <c r="H59" s="128">
        <f t="shared" si="1"/>
        <v>0.01931237905636339</v>
      </c>
      <c r="I59" s="127">
        <v>48.777000000000015</v>
      </c>
      <c r="J59" s="125">
        <v>138.344</v>
      </c>
      <c r="K59" s="126">
        <v>223.11599999999996</v>
      </c>
      <c r="L59" s="125">
        <v>273.6479999999999</v>
      </c>
      <c r="M59" s="124">
        <f t="shared" si="9"/>
        <v>683.8849999999999</v>
      </c>
      <c r="N59" s="130">
        <f t="shared" si="10"/>
        <v>-0.282366187297572</v>
      </c>
      <c r="O59" s="129">
        <v>663.8179999999999</v>
      </c>
      <c r="P59" s="125">
        <v>1371.886</v>
      </c>
      <c r="Q59" s="126">
        <v>2329.994</v>
      </c>
      <c r="R59" s="125">
        <v>3148.383000000002</v>
      </c>
      <c r="S59" s="124">
        <f t="shared" si="11"/>
        <v>7514.081000000002</v>
      </c>
      <c r="T59" s="128">
        <f t="shared" si="5"/>
        <v>0.02807626117848361</v>
      </c>
      <c r="U59" s="127">
        <v>630.7730000000001</v>
      </c>
      <c r="V59" s="125">
        <v>1571.058</v>
      </c>
      <c r="W59" s="126">
        <v>1839.9509999999996</v>
      </c>
      <c r="X59" s="125">
        <v>2434.3680000000004</v>
      </c>
      <c r="Y59" s="124">
        <f t="shared" si="12"/>
        <v>6476.15</v>
      </c>
      <c r="Z59" s="123">
        <f t="shared" si="13"/>
        <v>0.16026975903893548</v>
      </c>
    </row>
    <row r="60" spans="1:2" ht="15.75" thickTop="1">
      <c r="A60" s="122" t="s">
        <v>42</v>
      </c>
      <c r="B60" s="122"/>
    </row>
    <row r="61" spans="1:2" ht="15">
      <c r="A61" s="122" t="s">
        <v>41</v>
      </c>
      <c r="B61" s="122"/>
    </row>
    <row r="62" spans="1:3" ht="15">
      <c r="A62" s="369" t="s">
        <v>124</v>
      </c>
      <c r="B62" s="370"/>
      <c r="C62" s="37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0:Z65536 N60:N65536 Z3 N3 N5:N8 Z5:Z8">
    <cfRule type="cellIs" priority="3" dxfId="91" operator="lessThan" stopIfTrue="1">
      <formula>0</formula>
    </cfRule>
  </conditionalFormatting>
  <conditionalFormatting sqref="Z9:Z59 N9:N5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421875" style="121" customWidth="1"/>
    <col min="2" max="2" width="38.140625" style="121" customWidth="1"/>
    <col min="3" max="3" width="11.00390625" style="121" customWidth="1"/>
    <col min="4" max="4" width="12.421875" style="121" bestFit="1" customWidth="1"/>
    <col min="5" max="5" width="8.57421875" style="121" bestFit="1" customWidth="1"/>
    <col min="6" max="6" width="10.57421875" style="121" bestFit="1" customWidth="1"/>
    <col min="7" max="7" width="10.140625" style="121" customWidth="1"/>
    <col min="8" max="8" width="10.7109375" style="121" customWidth="1"/>
    <col min="9" max="10" width="11.57421875" style="121" bestFit="1" customWidth="1"/>
    <col min="11" max="11" width="9.00390625" style="121" bestFit="1" customWidth="1"/>
    <col min="12" max="12" width="10.57421875" style="121" bestFit="1" customWidth="1"/>
    <col min="13" max="13" width="11.57421875" style="121" bestFit="1" customWidth="1"/>
    <col min="14" max="14" width="9.421875" style="121" customWidth="1"/>
    <col min="15" max="15" width="11.57421875" style="121" bestFit="1" customWidth="1"/>
    <col min="16" max="16" width="12.421875" style="121" bestFit="1" customWidth="1"/>
    <col min="17" max="17" width="9.421875" style="121" customWidth="1"/>
    <col min="18" max="18" width="10.57421875" style="121" bestFit="1" customWidth="1"/>
    <col min="19" max="19" width="11.8515625" style="121" customWidth="1"/>
    <col min="20" max="20" width="10.140625" style="121" customWidth="1"/>
    <col min="21" max="22" width="11.57421875" style="121" bestFit="1" customWidth="1"/>
    <col min="23" max="23" width="10.28125" style="121" customWidth="1"/>
    <col min="24" max="24" width="11.28125" style="121" customWidth="1"/>
    <col min="25" max="25" width="11.57421875" style="121" bestFit="1" customWidth="1"/>
    <col min="26" max="26" width="9.8515625" style="121" bestFit="1" customWidth="1"/>
    <col min="27" max="16384" width="8.00390625" style="121" customWidth="1"/>
  </cols>
  <sheetData>
    <row r="1" spans="1:2" ht="21.75" thickBot="1">
      <c r="A1" s="460" t="s">
        <v>28</v>
      </c>
      <c r="B1" s="456"/>
    </row>
    <row r="2" spans="25:26" ht="18">
      <c r="Y2" s="455"/>
      <c r="Z2" s="455"/>
    </row>
    <row r="3" ht="5.25" customHeight="1" thickBot="1"/>
    <row r="4" spans="1:26" ht="24" customHeight="1" thickTop="1">
      <c r="A4" s="559" t="s">
        <v>125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1"/>
    </row>
    <row r="5" spans="1:26" ht="21" customHeight="1" thickBot="1">
      <c r="A5" s="573" t="s">
        <v>44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5"/>
    </row>
    <row r="6" spans="1:26" s="167" customFormat="1" ht="19.5" customHeight="1" thickBot="1" thickTop="1">
      <c r="A6" s="562" t="s">
        <v>120</v>
      </c>
      <c r="B6" s="562" t="s">
        <v>121</v>
      </c>
      <c r="C6" s="577" t="s">
        <v>36</v>
      </c>
      <c r="D6" s="578"/>
      <c r="E6" s="578"/>
      <c r="F6" s="578"/>
      <c r="G6" s="578"/>
      <c r="H6" s="578"/>
      <c r="I6" s="578"/>
      <c r="J6" s="578"/>
      <c r="K6" s="579"/>
      <c r="L6" s="579"/>
      <c r="M6" s="579"/>
      <c r="N6" s="580"/>
      <c r="O6" s="581" t="s">
        <v>35</v>
      </c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80"/>
    </row>
    <row r="7" spans="1:26" s="166" customFormat="1" ht="26.25" customHeight="1" thickBot="1">
      <c r="A7" s="563"/>
      <c r="B7" s="563"/>
      <c r="C7" s="650" t="s">
        <v>152</v>
      </c>
      <c r="D7" s="651"/>
      <c r="E7" s="651"/>
      <c r="F7" s="651"/>
      <c r="G7" s="652"/>
      <c r="H7" s="566" t="s">
        <v>34</v>
      </c>
      <c r="I7" s="650" t="s">
        <v>155</v>
      </c>
      <c r="J7" s="651"/>
      <c r="K7" s="651"/>
      <c r="L7" s="651"/>
      <c r="M7" s="652"/>
      <c r="N7" s="566" t="s">
        <v>33</v>
      </c>
      <c r="O7" s="653" t="s">
        <v>153</v>
      </c>
      <c r="P7" s="651"/>
      <c r="Q7" s="651"/>
      <c r="R7" s="651"/>
      <c r="S7" s="652"/>
      <c r="T7" s="566" t="s">
        <v>34</v>
      </c>
      <c r="U7" s="653" t="s">
        <v>154</v>
      </c>
      <c r="V7" s="651"/>
      <c r="W7" s="651"/>
      <c r="X7" s="651"/>
      <c r="Y7" s="652"/>
      <c r="Z7" s="566" t="s">
        <v>33</v>
      </c>
    </row>
    <row r="8" spans="1:26" s="161" customFormat="1" ht="26.25" customHeight="1">
      <c r="A8" s="564"/>
      <c r="B8" s="564"/>
      <c r="C8" s="549" t="s">
        <v>22</v>
      </c>
      <c r="D8" s="550"/>
      <c r="E8" s="551" t="s">
        <v>21</v>
      </c>
      <c r="F8" s="552"/>
      <c r="G8" s="553" t="s">
        <v>17</v>
      </c>
      <c r="H8" s="567"/>
      <c r="I8" s="549" t="s">
        <v>22</v>
      </c>
      <c r="J8" s="550"/>
      <c r="K8" s="551" t="s">
        <v>21</v>
      </c>
      <c r="L8" s="552"/>
      <c r="M8" s="553" t="s">
        <v>17</v>
      </c>
      <c r="N8" s="567"/>
      <c r="O8" s="550" t="s">
        <v>22</v>
      </c>
      <c r="P8" s="550"/>
      <c r="Q8" s="555" t="s">
        <v>21</v>
      </c>
      <c r="R8" s="550"/>
      <c r="S8" s="553" t="s">
        <v>17</v>
      </c>
      <c r="T8" s="567"/>
      <c r="U8" s="556" t="s">
        <v>22</v>
      </c>
      <c r="V8" s="552"/>
      <c r="W8" s="551" t="s">
        <v>21</v>
      </c>
      <c r="X8" s="572"/>
      <c r="Y8" s="553" t="s">
        <v>17</v>
      </c>
      <c r="Z8" s="567"/>
    </row>
    <row r="9" spans="1:26" s="161" customFormat="1" ht="31.5" thickBot="1">
      <c r="A9" s="565"/>
      <c r="B9" s="565"/>
      <c r="C9" s="164" t="s">
        <v>19</v>
      </c>
      <c r="D9" s="162" t="s">
        <v>18</v>
      </c>
      <c r="E9" s="163" t="s">
        <v>19</v>
      </c>
      <c r="F9" s="162" t="s">
        <v>18</v>
      </c>
      <c r="G9" s="554"/>
      <c r="H9" s="568"/>
      <c r="I9" s="164" t="s">
        <v>19</v>
      </c>
      <c r="J9" s="162" t="s">
        <v>18</v>
      </c>
      <c r="K9" s="163" t="s">
        <v>19</v>
      </c>
      <c r="L9" s="162" t="s">
        <v>18</v>
      </c>
      <c r="M9" s="554"/>
      <c r="N9" s="568"/>
      <c r="O9" s="165" t="s">
        <v>19</v>
      </c>
      <c r="P9" s="162" t="s">
        <v>18</v>
      </c>
      <c r="Q9" s="163" t="s">
        <v>19</v>
      </c>
      <c r="R9" s="162" t="s">
        <v>18</v>
      </c>
      <c r="S9" s="554"/>
      <c r="T9" s="568"/>
      <c r="U9" s="164" t="s">
        <v>19</v>
      </c>
      <c r="V9" s="162" t="s">
        <v>18</v>
      </c>
      <c r="W9" s="163" t="s">
        <v>19</v>
      </c>
      <c r="X9" s="162" t="s">
        <v>18</v>
      </c>
      <c r="Y9" s="554"/>
      <c r="Z9" s="568"/>
    </row>
    <row r="10" spans="1:26" s="150" customFormat="1" ht="18" customHeight="1" thickBot="1" thickTop="1">
      <c r="A10" s="160" t="s">
        <v>24</v>
      </c>
      <c r="B10" s="365"/>
      <c r="C10" s="159">
        <f>SUM(C11:C21)</f>
        <v>372844</v>
      </c>
      <c r="D10" s="153">
        <f>SUM(D11:D21)</f>
        <v>384287</v>
      </c>
      <c r="E10" s="154">
        <f>SUM(E11:E21)</f>
        <v>3798</v>
      </c>
      <c r="F10" s="153">
        <f>SUM(F11:F21)</f>
        <v>3934</v>
      </c>
      <c r="G10" s="152">
        <f aca="true" t="shared" si="0" ref="G10:G18">SUM(C10:F10)</f>
        <v>764863</v>
      </c>
      <c r="H10" s="156">
        <f aca="true" t="shared" si="1" ref="H10:H21">G10/$G$10</f>
        <v>1</v>
      </c>
      <c r="I10" s="155">
        <f>SUM(I11:I21)</f>
        <v>316862</v>
      </c>
      <c r="J10" s="153">
        <f>SUM(J11:J21)</f>
        <v>326911</v>
      </c>
      <c r="K10" s="154">
        <f>SUM(K11:K21)</f>
        <v>3860</v>
      </c>
      <c r="L10" s="153">
        <f>SUM(L11:L21)</f>
        <v>3638</v>
      </c>
      <c r="M10" s="152">
        <f aca="true" t="shared" si="2" ref="M10:M21">SUM(I10:L10)</f>
        <v>651271</v>
      </c>
      <c r="N10" s="158">
        <f aca="true" t="shared" si="3" ref="N10:N18">IF(ISERROR(G10/M10-1),"         /0",(G10/M10-1))</f>
        <v>0.1744158729622538</v>
      </c>
      <c r="O10" s="157">
        <f>SUM(O11:O21)</f>
        <v>4009412</v>
      </c>
      <c r="P10" s="153">
        <f>SUM(P11:P21)</f>
        <v>3920091</v>
      </c>
      <c r="Q10" s="154">
        <f>SUM(Q11:Q21)</f>
        <v>44194</v>
      </c>
      <c r="R10" s="153">
        <f>SUM(R11:R21)</f>
        <v>44646</v>
      </c>
      <c r="S10" s="152">
        <f aca="true" t="shared" si="4" ref="S10:S18">SUM(O10:R10)</f>
        <v>8018343</v>
      </c>
      <c r="T10" s="156">
        <f aca="true" t="shared" si="5" ref="T10:T21">S10/$S$10</f>
        <v>1</v>
      </c>
      <c r="U10" s="155">
        <f>SUM(U11:U21)</f>
        <v>3530771</v>
      </c>
      <c r="V10" s="153">
        <f>SUM(V11:V21)</f>
        <v>3439906</v>
      </c>
      <c r="W10" s="154">
        <f>SUM(W11:W21)</f>
        <v>28284</v>
      </c>
      <c r="X10" s="153">
        <f>SUM(X11:X21)</f>
        <v>26186</v>
      </c>
      <c r="Y10" s="152">
        <f aca="true" t="shared" si="6" ref="Y10:Y18">SUM(U10:X10)</f>
        <v>7025147</v>
      </c>
      <c r="Z10" s="151">
        <f>IF(ISERROR(S10/Y10-1),"         /0",(S10/Y10-1))</f>
        <v>0.14137725516633326</v>
      </c>
    </row>
    <row r="11" spans="1:26" ht="21" customHeight="1" thickTop="1">
      <c r="A11" s="149" t="s">
        <v>359</v>
      </c>
      <c r="B11" s="366" t="s">
        <v>360</v>
      </c>
      <c r="C11" s="147">
        <v>255418</v>
      </c>
      <c r="D11" s="143">
        <v>261252</v>
      </c>
      <c r="E11" s="144">
        <v>1737</v>
      </c>
      <c r="F11" s="143">
        <v>1916</v>
      </c>
      <c r="G11" s="142">
        <f t="shared" si="0"/>
        <v>520323</v>
      </c>
      <c r="H11" s="146">
        <f t="shared" si="1"/>
        <v>0.68028261270319</v>
      </c>
      <c r="I11" s="145">
        <v>210841</v>
      </c>
      <c r="J11" s="143">
        <v>214292</v>
      </c>
      <c r="K11" s="144">
        <v>1693</v>
      </c>
      <c r="L11" s="143">
        <v>1758</v>
      </c>
      <c r="M11" s="142">
        <f t="shared" si="2"/>
        <v>428584</v>
      </c>
      <c r="N11" s="148">
        <f t="shared" si="3"/>
        <v>0.21405138782595712</v>
      </c>
      <c r="O11" s="147">
        <v>2694736</v>
      </c>
      <c r="P11" s="143">
        <v>2662503</v>
      </c>
      <c r="Q11" s="144">
        <v>22558</v>
      </c>
      <c r="R11" s="143">
        <v>23575</v>
      </c>
      <c r="S11" s="142">
        <f t="shared" si="4"/>
        <v>5403372</v>
      </c>
      <c r="T11" s="146">
        <f t="shared" si="5"/>
        <v>0.673876385682179</v>
      </c>
      <c r="U11" s="145">
        <v>2352897</v>
      </c>
      <c r="V11" s="143">
        <v>2305947</v>
      </c>
      <c r="W11" s="144">
        <v>12266</v>
      </c>
      <c r="X11" s="143">
        <v>12324</v>
      </c>
      <c r="Y11" s="142">
        <f t="shared" si="6"/>
        <v>4683434</v>
      </c>
      <c r="Z11" s="141">
        <f aca="true" t="shared" si="7" ref="Z11:Z18">IF(ISERROR(S11/Y11-1),"         /0",IF(S11/Y11&gt;5,"  *  ",(S11/Y11-1)))</f>
        <v>0.15372011220826431</v>
      </c>
    </row>
    <row r="12" spans="1:26" ht="21" customHeight="1">
      <c r="A12" s="140" t="s">
        <v>361</v>
      </c>
      <c r="B12" s="367" t="s">
        <v>362</v>
      </c>
      <c r="C12" s="138">
        <v>45709</v>
      </c>
      <c r="D12" s="134">
        <v>46977</v>
      </c>
      <c r="E12" s="135">
        <v>698</v>
      </c>
      <c r="F12" s="134">
        <v>840</v>
      </c>
      <c r="G12" s="133">
        <f t="shared" si="0"/>
        <v>94224</v>
      </c>
      <c r="H12" s="137">
        <f t="shared" si="1"/>
        <v>0.12319068905150334</v>
      </c>
      <c r="I12" s="136">
        <v>38405</v>
      </c>
      <c r="J12" s="134">
        <v>40006</v>
      </c>
      <c r="K12" s="135">
        <v>682</v>
      </c>
      <c r="L12" s="134">
        <v>470</v>
      </c>
      <c r="M12" s="142">
        <f t="shared" si="2"/>
        <v>79563</v>
      </c>
      <c r="N12" s="139">
        <f t="shared" si="3"/>
        <v>0.18426906979374835</v>
      </c>
      <c r="O12" s="138">
        <v>474199</v>
      </c>
      <c r="P12" s="134">
        <v>459856</v>
      </c>
      <c r="Q12" s="135">
        <v>8159</v>
      </c>
      <c r="R12" s="134">
        <v>7997</v>
      </c>
      <c r="S12" s="133">
        <f t="shared" si="4"/>
        <v>950211</v>
      </c>
      <c r="T12" s="137">
        <f t="shared" si="5"/>
        <v>0.11850465863084181</v>
      </c>
      <c r="U12" s="136">
        <v>412193</v>
      </c>
      <c r="V12" s="134">
        <v>398184</v>
      </c>
      <c r="W12" s="135">
        <v>1893</v>
      </c>
      <c r="X12" s="134">
        <v>1400</v>
      </c>
      <c r="Y12" s="133">
        <f t="shared" si="6"/>
        <v>813670</v>
      </c>
      <c r="Z12" s="132">
        <f t="shared" si="7"/>
        <v>0.16780881684220872</v>
      </c>
    </row>
    <row r="13" spans="1:26" ht="21" customHeight="1">
      <c r="A13" s="140" t="s">
        <v>363</v>
      </c>
      <c r="B13" s="367" t="s">
        <v>364</v>
      </c>
      <c r="C13" s="138">
        <v>27476</v>
      </c>
      <c r="D13" s="134">
        <v>29874</v>
      </c>
      <c r="E13" s="135">
        <v>836</v>
      </c>
      <c r="F13" s="134">
        <v>803</v>
      </c>
      <c r="G13" s="133">
        <f t="shared" si="0"/>
        <v>58989</v>
      </c>
      <c r="H13" s="137">
        <f t="shared" si="1"/>
        <v>0.07712361560174828</v>
      </c>
      <c r="I13" s="136">
        <v>23956</v>
      </c>
      <c r="J13" s="134">
        <v>26935</v>
      </c>
      <c r="K13" s="135">
        <v>861</v>
      </c>
      <c r="L13" s="134">
        <v>721</v>
      </c>
      <c r="M13" s="142">
        <f t="shared" si="2"/>
        <v>52473</v>
      </c>
      <c r="N13" s="139">
        <f t="shared" si="3"/>
        <v>0.12417814876222066</v>
      </c>
      <c r="O13" s="138">
        <v>342484</v>
      </c>
      <c r="P13" s="134">
        <v>317931</v>
      </c>
      <c r="Q13" s="135">
        <v>7967</v>
      </c>
      <c r="R13" s="134">
        <v>7952</v>
      </c>
      <c r="S13" s="133">
        <f t="shared" si="4"/>
        <v>676334</v>
      </c>
      <c r="T13" s="137">
        <f t="shared" si="5"/>
        <v>0.08434834977750391</v>
      </c>
      <c r="U13" s="136">
        <v>310515</v>
      </c>
      <c r="V13" s="134">
        <v>290958</v>
      </c>
      <c r="W13" s="135">
        <v>1184</v>
      </c>
      <c r="X13" s="134">
        <v>1075</v>
      </c>
      <c r="Y13" s="133">
        <f t="shared" si="6"/>
        <v>603732</v>
      </c>
      <c r="Z13" s="132">
        <f t="shared" si="7"/>
        <v>0.12025534508689284</v>
      </c>
    </row>
    <row r="14" spans="1:26" ht="21" customHeight="1">
      <c r="A14" s="140" t="s">
        <v>365</v>
      </c>
      <c r="B14" s="367" t="s">
        <v>474</v>
      </c>
      <c r="C14" s="138">
        <v>16434</v>
      </c>
      <c r="D14" s="134">
        <v>17890</v>
      </c>
      <c r="E14" s="135">
        <v>101</v>
      </c>
      <c r="F14" s="134">
        <v>14</v>
      </c>
      <c r="G14" s="133">
        <f>SUM(C14:F14)</f>
        <v>34439</v>
      </c>
      <c r="H14" s="137">
        <f t="shared" si="1"/>
        <v>0.04502636419855582</v>
      </c>
      <c r="I14" s="136">
        <v>16873</v>
      </c>
      <c r="J14" s="134">
        <v>17520</v>
      </c>
      <c r="K14" s="135">
        <v>16</v>
      </c>
      <c r="L14" s="134">
        <v>3</v>
      </c>
      <c r="M14" s="142">
        <f>SUM(I14:L14)</f>
        <v>34412</v>
      </c>
      <c r="N14" s="139">
        <f>IF(ISERROR(G14/M14-1),"         /0",(G14/M14-1))</f>
        <v>0.000784610019760601</v>
      </c>
      <c r="O14" s="138">
        <v>174419</v>
      </c>
      <c r="P14" s="134">
        <v>176913</v>
      </c>
      <c r="Q14" s="135">
        <v>362</v>
      </c>
      <c r="R14" s="134">
        <v>164</v>
      </c>
      <c r="S14" s="133">
        <f>SUM(O14:R14)</f>
        <v>351858</v>
      </c>
      <c r="T14" s="137">
        <f t="shared" si="5"/>
        <v>0.04388163489638695</v>
      </c>
      <c r="U14" s="136">
        <v>151354</v>
      </c>
      <c r="V14" s="134">
        <v>155924</v>
      </c>
      <c r="W14" s="135">
        <v>3397</v>
      </c>
      <c r="X14" s="134">
        <v>2645</v>
      </c>
      <c r="Y14" s="133">
        <f>SUM(U14:X14)</f>
        <v>313320</v>
      </c>
      <c r="Z14" s="132">
        <f>IF(ISERROR(S14/Y14-1),"         /0",IF(S14/Y14&gt;5,"  *  ",(S14/Y14-1)))</f>
        <v>0.1229988510149369</v>
      </c>
    </row>
    <row r="15" spans="1:26" ht="21" customHeight="1">
      <c r="A15" s="140" t="s">
        <v>367</v>
      </c>
      <c r="B15" s="367" t="s">
        <v>368</v>
      </c>
      <c r="C15" s="138">
        <v>9235</v>
      </c>
      <c r="D15" s="134">
        <v>9203</v>
      </c>
      <c r="E15" s="135">
        <v>13</v>
      </c>
      <c r="F15" s="134">
        <v>5</v>
      </c>
      <c r="G15" s="133">
        <f t="shared" si="0"/>
        <v>18456</v>
      </c>
      <c r="H15" s="137">
        <f t="shared" si="1"/>
        <v>0.024129811482579235</v>
      </c>
      <c r="I15" s="136">
        <v>8746</v>
      </c>
      <c r="J15" s="134">
        <v>8643</v>
      </c>
      <c r="K15" s="135">
        <v>9</v>
      </c>
      <c r="L15" s="134">
        <v>9</v>
      </c>
      <c r="M15" s="142">
        <f t="shared" si="2"/>
        <v>17407</v>
      </c>
      <c r="N15" s="139">
        <f t="shared" si="3"/>
        <v>0.06026311254093186</v>
      </c>
      <c r="O15" s="138">
        <v>108916</v>
      </c>
      <c r="P15" s="134">
        <v>104778</v>
      </c>
      <c r="Q15" s="135">
        <v>449</v>
      </c>
      <c r="R15" s="134">
        <v>325</v>
      </c>
      <c r="S15" s="133">
        <f t="shared" si="4"/>
        <v>214468</v>
      </c>
      <c r="T15" s="137">
        <f t="shared" si="5"/>
        <v>0.026747172077822064</v>
      </c>
      <c r="U15" s="136">
        <v>103074</v>
      </c>
      <c r="V15" s="134">
        <v>99244</v>
      </c>
      <c r="W15" s="135">
        <v>334</v>
      </c>
      <c r="X15" s="134">
        <v>203</v>
      </c>
      <c r="Y15" s="133">
        <f t="shared" si="6"/>
        <v>202855</v>
      </c>
      <c r="Z15" s="132">
        <f t="shared" si="7"/>
        <v>0.057247787828744734</v>
      </c>
    </row>
    <row r="16" spans="1:26" ht="21" customHeight="1">
      <c r="A16" s="140" t="s">
        <v>375</v>
      </c>
      <c r="B16" s="367" t="s">
        <v>376</v>
      </c>
      <c r="C16" s="138">
        <v>5538</v>
      </c>
      <c r="D16" s="134">
        <v>7155</v>
      </c>
      <c r="E16" s="135">
        <v>209</v>
      </c>
      <c r="F16" s="134">
        <v>181</v>
      </c>
      <c r="G16" s="133">
        <f>SUM(C16:F16)</f>
        <v>13083</v>
      </c>
      <c r="H16" s="137">
        <f t="shared" si="1"/>
        <v>0.0171050240369844</v>
      </c>
      <c r="I16" s="136">
        <v>5064</v>
      </c>
      <c r="J16" s="134">
        <v>6892</v>
      </c>
      <c r="K16" s="135">
        <v>6</v>
      </c>
      <c r="L16" s="134">
        <v>10</v>
      </c>
      <c r="M16" s="133">
        <f t="shared" si="2"/>
        <v>11972</v>
      </c>
      <c r="N16" s="139">
        <f>IF(ISERROR(G16/M16-1),"         /0",(G16/M16-1))</f>
        <v>0.09279986635482795</v>
      </c>
      <c r="O16" s="138">
        <v>72992</v>
      </c>
      <c r="P16" s="134">
        <v>69389</v>
      </c>
      <c r="Q16" s="135">
        <v>746</v>
      </c>
      <c r="R16" s="134">
        <v>597</v>
      </c>
      <c r="S16" s="133">
        <f>SUM(O16:R16)</f>
        <v>143724</v>
      </c>
      <c r="T16" s="137">
        <f t="shared" si="5"/>
        <v>0.017924401587709582</v>
      </c>
      <c r="U16" s="136">
        <v>62318</v>
      </c>
      <c r="V16" s="134">
        <v>61008</v>
      </c>
      <c r="W16" s="135">
        <v>188</v>
      </c>
      <c r="X16" s="134">
        <v>106</v>
      </c>
      <c r="Y16" s="133">
        <f>SUM(U16:X16)</f>
        <v>123620</v>
      </c>
      <c r="Z16" s="132">
        <f>IF(ISERROR(S16/Y16-1),"         /0",IF(S16/Y16&gt;5,"  *  ",(S16/Y16-1)))</f>
        <v>0.16262740656851649</v>
      </c>
    </row>
    <row r="17" spans="1:26" ht="21" customHeight="1">
      <c r="A17" s="140" t="s">
        <v>369</v>
      </c>
      <c r="B17" s="367" t="s">
        <v>370</v>
      </c>
      <c r="C17" s="138">
        <v>3674</v>
      </c>
      <c r="D17" s="134">
        <v>3258</v>
      </c>
      <c r="E17" s="135">
        <v>167</v>
      </c>
      <c r="F17" s="134">
        <v>164</v>
      </c>
      <c r="G17" s="133">
        <f t="shared" si="0"/>
        <v>7263</v>
      </c>
      <c r="H17" s="137">
        <f t="shared" si="1"/>
        <v>0.009495818205351808</v>
      </c>
      <c r="I17" s="136">
        <v>3717</v>
      </c>
      <c r="J17" s="134">
        <v>3543</v>
      </c>
      <c r="K17" s="135">
        <v>107</v>
      </c>
      <c r="L17" s="134">
        <v>108</v>
      </c>
      <c r="M17" s="133">
        <f t="shared" si="2"/>
        <v>7475</v>
      </c>
      <c r="N17" s="139">
        <f t="shared" si="3"/>
        <v>-0.02836120401337794</v>
      </c>
      <c r="O17" s="138">
        <v>37999</v>
      </c>
      <c r="P17" s="134">
        <v>35346</v>
      </c>
      <c r="Q17" s="135">
        <v>196</v>
      </c>
      <c r="R17" s="134">
        <v>215</v>
      </c>
      <c r="S17" s="133">
        <f t="shared" si="4"/>
        <v>73756</v>
      </c>
      <c r="T17" s="137">
        <f t="shared" si="5"/>
        <v>0.009198409197511257</v>
      </c>
      <c r="U17" s="136">
        <v>34574</v>
      </c>
      <c r="V17" s="134">
        <v>32782</v>
      </c>
      <c r="W17" s="135">
        <v>128</v>
      </c>
      <c r="X17" s="134">
        <v>199</v>
      </c>
      <c r="Y17" s="133">
        <f t="shared" si="6"/>
        <v>67683</v>
      </c>
      <c r="Z17" s="132">
        <f t="shared" si="7"/>
        <v>0.08972711020492596</v>
      </c>
    </row>
    <row r="18" spans="1:26" ht="21" customHeight="1">
      <c r="A18" s="140" t="s">
        <v>371</v>
      </c>
      <c r="B18" s="367" t="s">
        <v>372</v>
      </c>
      <c r="C18" s="138">
        <v>2895</v>
      </c>
      <c r="D18" s="134">
        <v>2171</v>
      </c>
      <c r="E18" s="135">
        <v>7</v>
      </c>
      <c r="F18" s="134">
        <v>3</v>
      </c>
      <c r="G18" s="133">
        <f t="shared" si="0"/>
        <v>5076</v>
      </c>
      <c r="H18" s="137">
        <f t="shared" si="1"/>
        <v>0.006636482611918736</v>
      </c>
      <c r="I18" s="136">
        <v>3268</v>
      </c>
      <c r="J18" s="134">
        <v>2596</v>
      </c>
      <c r="K18" s="135">
        <v>448</v>
      </c>
      <c r="L18" s="134">
        <v>539</v>
      </c>
      <c r="M18" s="133">
        <f t="shared" si="2"/>
        <v>6851</v>
      </c>
      <c r="N18" s="139">
        <f t="shared" si="3"/>
        <v>-0.25908626477886443</v>
      </c>
      <c r="O18" s="138">
        <v>32307</v>
      </c>
      <c r="P18" s="134">
        <v>26530</v>
      </c>
      <c r="Q18" s="135">
        <v>3500</v>
      </c>
      <c r="R18" s="134">
        <v>3612</v>
      </c>
      <c r="S18" s="133">
        <f t="shared" si="4"/>
        <v>65949</v>
      </c>
      <c r="T18" s="137">
        <f t="shared" si="5"/>
        <v>0.00822476663819445</v>
      </c>
      <c r="U18" s="136">
        <v>36364</v>
      </c>
      <c r="V18" s="134">
        <v>31659</v>
      </c>
      <c r="W18" s="135">
        <v>7954</v>
      </c>
      <c r="X18" s="134">
        <v>7538</v>
      </c>
      <c r="Y18" s="133">
        <f t="shared" si="6"/>
        <v>83515</v>
      </c>
      <c r="Z18" s="132">
        <f t="shared" si="7"/>
        <v>-0.21033347302879724</v>
      </c>
    </row>
    <row r="19" spans="1:26" ht="21" customHeight="1">
      <c r="A19" s="140" t="s">
        <v>390</v>
      </c>
      <c r="B19" s="367" t="s">
        <v>391</v>
      </c>
      <c r="C19" s="138">
        <v>2134</v>
      </c>
      <c r="D19" s="134">
        <v>2380</v>
      </c>
      <c r="E19" s="135">
        <v>5</v>
      </c>
      <c r="F19" s="134">
        <v>0</v>
      </c>
      <c r="G19" s="133">
        <f>SUM(C19:F19)</f>
        <v>4519</v>
      </c>
      <c r="H19" s="137">
        <f t="shared" si="1"/>
        <v>0.005908247620815754</v>
      </c>
      <c r="I19" s="136">
        <v>2167</v>
      </c>
      <c r="J19" s="134">
        <v>2740</v>
      </c>
      <c r="K19" s="135"/>
      <c r="L19" s="134"/>
      <c r="M19" s="142">
        <f t="shared" si="2"/>
        <v>4907</v>
      </c>
      <c r="N19" s="139">
        <f>IF(ISERROR(G19/M19-1),"         /0",(G19/M19-1))</f>
        <v>-0.0790707153046668</v>
      </c>
      <c r="O19" s="138">
        <v>26553</v>
      </c>
      <c r="P19" s="134">
        <v>24616</v>
      </c>
      <c r="Q19" s="135">
        <v>14</v>
      </c>
      <c r="R19" s="134">
        <v>20</v>
      </c>
      <c r="S19" s="133">
        <f>SUM(O19:R19)</f>
        <v>51203</v>
      </c>
      <c r="T19" s="137">
        <f t="shared" si="5"/>
        <v>0.00638573331173286</v>
      </c>
      <c r="U19" s="136">
        <v>24255</v>
      </c>
      <c r="V19" s="134">
        <v>23498</v>
      </c>
      <c r="W19" s="135">
        <v>10</v>
      </c>
      <c r="X19" s="134">
        <v>12</v>
      </c>
      <c r="Y19" s="133">
        <f>SUM(U19:X19)</f>
        <v>47775</v>
      </c>
      <c r="Z19" s="132">
        <f>IF(ISERROR(S19/Y19-1),"         /0",IF(S19/Y19&gt;5,"  *  ",(S19/Y19-1)))</f>
        <v>0.071753008895866</v>
      </c>
    </row>
    <row r="20" spans="1:26" ht="21" customHeight="1">
      <c r="A20" s="140" t="s">
        <v>379</v>
      </c>
      <c r="B20" s="367" t="s">
        <v>380</v>
      </c>
      <c r="C20" s="138">
        <v>2001</v>
      </c>
      <c r="D20" s="134">
        <v>1966</v>
      </c>
      <c r="E20" s="135">
        <v>0</v>
      </c>
      <c r="F20" s="134">
        <v>0</v>
      </c>
      <c r="G20" s="133">
        <f>SUM(C20:F20)</f>
        <v>3967</v>
      </c>
      <c r="H20" s="137">
        <f t="shared" si="1"/>
        <v>0.005186549748124827</v>
      </c>
      <c r="I20" s="136">
        <v>1114</v>
      </c>
      <c r="J20" s="134">
        <v>1151</v>
      </c>
      <c r="K20" s="135">
        <v>6</v>
      </c>
      <c r="L20" s="134"/>
      <c r="M20" s="142">
        <f t="shared" si="2"/>
        <v>2271</v>
      </c>
      <c r="N20" s="139">
        <f>IF(ISERROR(G20/M20-1),"         /0",(G20/M20-1))</f>
        <v>0.7468075737560547</v>
      </c>
      <c r="O20" s="138">
        <v>15502</v>
      </c>
      <c r="P20" s="134">
        <v>15239</v>
      </c>
      <c r="Q20" s="135">
        <v>6</v>
      </c>
      <c r="R20" s="134">
        <v>2</v>
      </c>
      <c r="S20" s="133">
        <f>SUM(O20:R20)</f>
        <v>30749</v>
      </c>
      <c r="T20" s="137">
        <f t="shared" si="5"/>
        <v>0.003834832209098563</v>
      </c>
      <c r="U20" s="136">
        <v>14319</v>
      </c>
      <c r="V20" s="134">
        <v>14377</v>
      </c>
      <c r="W20" s="135">
        <v>77</v>
      </c>
      <c r="X20" s="134">
        <v>66</v>
      </c>
      <c r="Y20" s="133">
        <f>SUM(U20:X20)</f>
        <v>28839</v>
      </c>
      <c r="Z20" s="132">
        <f>IF(ISERROR(S20/Y20-1),"         /0",IF(S20/Y20&gt;5,"  *  ",(S20/Y20-1)))</f>
        <v>0.06622975831339506</v>
      </c>
    </row>
    <row r="21" spans="1:26" ht="21" customHeight="1" thickBot="1">
      <c r="A21" s="131" t="s">
        <v>55</v>
      </c>
      <c r="B21" s="368"/>
      <c r="C21" s="129">
        <v>2330</v>
      </c>
      <c r="D21" s="125">
        <v>2161</v>
      </c>
      <c r="E21" s="126">
        <v>25</v>
      </c>
      <c r="F21" s="125">
        <v>8</v>
      </c>
      <c r="G21" s="124">
        <f>SUM(C21:F21)</f>
        <v>4524</v>
      </c>
      <c r="H21" s="128">
        <f t="shared" si="1"/>
        <v>0.005914784739227809</v>
      </c>
      <c r="I21" s="127">
        <v>2711</v>
      </c>
      <c r="J21" s="125">
        <v>2593</v>
      </c>
      <c r="K21" s="126">
        <v>32</v>
      </c>
      <c r="L21" s="125">
        <v>20</v>
      </c>
      <c r="M21" s="426">
        <f t="shared" si="2"/>
        <v>5356</v>
      </c>
      <c r="N21" s="130">
        <f>IF(ISERROR(G21/M21-1),"         /0",(G21/M21-1))</f>
        <v>-0.15533980582524276</v>
      </c>
      <c r="O21" s="129">
        <v>29305</v>
      </c>
      <c r="P21" s="125">
        <v>26990</v>
      </c>
      <c r="Q21" s="126">
        <v>237</v>
      </c>
      <c r="R21" s="125">
        <v>187</v>
      </c>
      <c r="S21" s="124">
        <f>SUM(O21:R21)</f>
        <v>56719</v>
      </c>
      <c r="T21" s="128">
        <f t="shared" si="5"/>
        <v>0.007073655991019591</v>
      </c>
      <c r="U21" s="127">
        <v>28908</v>
      </c>
      <c r="V21" s="125">
        <v>26325</v>
      </c>
      <c r="W21" s="126">
        <v>853</v>
      </c>
      <c r="X21" s="125">
        <v>618</v>
      </c>
      <c r="Y21" s="124">
        <f>SUM(U21:X21)</f>
        <v>56704</v>
      </c>
      <c r="Z21" s="123">
        <f>IF(ISERROR(S21/Y21-1),"         /0",IF(S21/Y21&gt;5,"  *  ",(S21/Y21-1)))</f>
        <v>0.00026453160270878406</v>
      </c>
    </row>
    <row r="22" spans="1:2" ht="15.75" thickTop="1">
      <c r="A22" s="122" t="s">
        <v>42</v>
      </c>
      <c r="B22" s="122"/>
    </row>
    <row r="23" spans="1:2" ht="15">
      <c r="A23" s="122" t="s">
        <v>41</v>
      </c>
      <c r="B23" s="122"/>
    </row>
    <row r="24" spans="1:3" ht="15">
      <c r="A24" s="369" t="s">
        <v>122</v>
      </c>
      <c r="B24" s="370"/>
      <c r="C24" s="370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353" customWidth="1"/>
  </cols>
  <sheetData>
    <row r="1" spans="1:8" ht="13.5" thickBot="1">
      <c r="A1" s="352"/>
      <c r="B1" s="352"/>
      <c r="C1" s="352"/>
      <c r="D1" s="352"/>
      <c r="E1" s="352"/>
      <c r="F1" s="352"/>
      <c r="G1" s="352"/>
      <c r="H1" s="352"/>
    </row>
    <row r="2" spans="1:14" ht="31.5" thickBot="1" thickTop="1">
      <c r="A2" s="354" t="s">
        <v>147</v>
      </c>
      <c r="B2" s="355"/>
      <c r="M2" s="494" t="s">
        <v>28</v>
      </c>
      <c r="N2" s="495"/>
    </row>
    <row r="3" spans="1:2" ht="25.5" thickTop="1">
      <c r="A3" s="356" t="s">
        <v>37</v>
      </c>
      <c r="B3" s="357"/>
    </row>
    <row r="9" spans="1:14" ht="26.25">
      <c r="A9" s="373" t="s">
        <v>109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4" ht="15.75">
      <c r="A10" s="359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ht="15">
      <c r="A11" s="372" t="s">
        <v>132</v>
      </c>
    </row>
    <row r="12" ht="15">
      <c r="A12" s="372" t="s">
        <v>133</v>
      </c>
    </row>
    <row r="13" ht="15">
      <c r="A13" s="372" t="s">
        <v>134</v>
      </c>
    </row>
    <row r="15" ht="15">
      <c r="A15" s="372"/>
    </row>
    <row r="16" ht="15">
      <c r="A16" s="372"/>
    </row>
    <row r="17" ht="26.25">
      <c r="A17" s="373" t="s">
        <v>131</v>
      </c>
    </row>
    <row r="20" ht="22.5">
      <c r="A20" s="361" t="s">
        <v>110</v>
      </c>
    </row>
    <row r="22" ht="15.75">
      <c r="A22" s="360" t="s">
        <v>111</v>
      </c>
    </row>
    <row r="23" ht="15.75">
      <c r="A23" s="360"/>
    </row>
    <row r="24" ht="22.5">
      <c r="A24" s="361" t="s">
        <v>112</v>
      </c>
    </row>
    <row r="25" ht="15.75">
      <c r="A25" s="360" t="s">
        <v>113</v>
      </c>
    </row>
    <row r="26" ht="15.75">
      <c r="A26" s="360" t="s">
        <v>114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1" customWidth="1"/>
    <col min="2" max="2" width="35.421875" style="121" customWidth="1"/>
    <col min="3" max="3" width="9.8515625" style="121" customWidth="1"/>
    <col min="4" max="4" width="12.421875" style="121" bestFit="1" customWidth="1"/>
    <col min="5" max="5" width="8.57421875" style="121" bestFit="1" customWidth="1"/>
    <col min="6" max="6" width="10.57421875" style="121" bestFit="1" customWidth="1"/>
    <col min="7" max="7" width="9.00390625" style="121" customWidth="1"/>
    <col min="8" max="8" width="10.7109375" style="121" customWidth="1"/>
    <col min="9" max="9" width="9.57421875" style="121" customWidth="1"/>
    <col min="10" max="10" width="11.57421875" style="121" bestFit="1" customWidth="1"/>
    <col min="11" max="11" width="9.00390625" style="121" bestFit="1" customWidth="1"/>
    <col min="12" max="12" width="10.57421875" style="121" bestFit="1" customWidth="1"/>
    <col min="13" max="13" width="11.57421875" style="121" bestFit="1" customWidth="1"/>
    <col min="14" max="14" width="9.421875" style="121" customWidth="1"/>
    <col min="15" max="15" width="9.57421875" style="121" bestFit="1" customWidth="1"/>
    <col min="16" max="16" width="11.140625" style="121" customWidth="1"/>
    <col min="17" max="17" width="9.421875" style="121" customWidth="1"/>
    <col min="18" max="18" width="10.57421875" style="121" bestFit="1" customWidth="1"/>
    <col min="19" max="19" width="9.57421875" style="121" customWidth="1"/>
    <col min="20" max="20" width="10.140625" style="121" customWidth="1"/>
    <col min="21" max="21" width="9.421875" style="121" customWidth="1"/>
    <col min="22" max="22" width="10.421875" style="121" customWidth="1"/>
    <col min="23" max="23" width="9.421875" style="121" customWidth="1"/>
    <col min="24" max="24" width="10.28125" style="121" customWidth="1"/>
    <col min="25" max="25" width="10.7109375" style="121" customWidth="1"/>
    <col min="26" max="26" width="9.8515625" style="121" bestFit="1" customWidth="1"/>
    <col min="27" max="16384" width="8.00390625" style="121" customWidth="1"/>
  </cols>
  <sheetData>
    <row r="1" spans="25:26" ht="18.75" thickBot="1">
      <c r="Y1" s="557" t="s">
        <v>28</v>
      </c>
      <c r="Z1" s="558"/>
    </row>
    <row r="2" ht="5.25" customHeight="1" thickBot="1"/>
    <row r="3" spans="1:26" ht="24" customHeight="1" thickTop="1">
      <c r="A3" s="559" t="s">
        <v>126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1"/>
    </row>
    <row r="4" spans="1:26" ht="21" customHeight="1" thickBot="1">
      <c r="A4" s="573" t="s">
        <v>44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s="167" customFormat="1" ht="19.5" customHeight="1" thickBot="1" thickTop="1">
      <c r="A5" s="562" t="s">
        <v>120</v>
      </c>
      <c r="B5" s="562" t="s">
        <v>121</v>
      </c>
      <c r="C5" s="657" t="s">
        <v>36</v>
      </c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9"/>
      <c r="O5" s="660" t="s">
        <v>35</v>
      </c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9"/>
    </row>
    <row r="6" spans="1:26" s="166" customFormat="1" ht="26.25" customHeight="1" thickBot="1">
      <c r="A6" s="563"/>
      <c r="B6" s="563"/>
      <c r="C6" s="650" t="s">
        <v>152</v>
      </c>
      <c r="D6" s="651"/>
      <c r="E6" s="651"/>
      <c r="F6" s="651"/>
      <c r="G6" s="652"/>
      <c r="H6" s="661" t="s">
        <v>34</v>
      </c>
      <c r="I6" s="650" t="s">
        <v>155</v>
      </c>
      <c r="J6" s="651"/>
      <c r="K6" s="651"/>
      <c r="L6" s="651"/>
      <c r="M6" s="652"/>
      <c r="N6" s="661" t="s">
        <v>33</v>
      </c>
      <c r="O6" s="653" t="s">
        <v>153</v>
      </c>
      <c r="P6" s="651"/>
      <c r="Q6" s="651"/>
      <c r="R6" s="651"/>
      <c r="S6" s="652"/>
      <c r="T6" s="661" t="s">
        <v>34</v>
      </c>
      <c r="U6" s="653" t="s">
        <v>154</v>
      </c>
      <c r="V6" s="651"/>
      <c r="W6" s="651"/>
      <c r="X6" s="651"/>
      <c r="Y6" s="652"/>
      <c r="Z6" s="661" t="s">
        <v>33</v>
      </c>
    </row>
    <row r="7" spans="1:26" s="161" customFormat="1" ht="26.25" customHeight="1">
      <c r="A7" s="564"/>
      <c r="B7" s="564"/>
      <c r="C7" s="556" t="s">
        <v>22</v>
      </c>
      <c r="D7" s="572"/>
      <c r="E7" s="551" t="s">
        <v>21</v>
      </c>
      <c r="F7" s="572"/>
      <c r="G7" s="553" t="s">
        <v>17</v>
      </c>
      <c r="H7" s="567"/>
      <c r="I7" s="664" t="s">
        <v>22</v>
      </c>
      <c r="J7" s="572"/>
      <c r="K7" s="551" t="s">
        <v>21</v>
      </c>
      <c r="L7" s="572"/>
      <c r="M7" s="553" t="s">
        <v>17</v>
      </c>
      <c r="N7" s="567"/>
      <c r="O7" s="664" t="s">
        <v>22</v>
      </c>
      <c r="P7" s="572"/>
      <c r="Q7" s="551" t="s">
        <v>21</v>
      </c>
      <c r="R7" s="572"/>
      <c r="S7" s="553" t="s">
        <v>17</v>
      </c>
      <c r="T7" s="567"/>
      <c r="U7" s="664" t="s">
        <v>22</v>
      </c>
      <c r="V7" s="572"/>
      <c r="W7" s="551" t="s">
        <v>21</v>
      </c>
      <c r="X7" s="572"/>
      <c r="Y7" s="553" t="s">
        <v>17</v>
      </c>
      <c r="Z7" s="567"/>
    </row>
    <row r="8" spans="1:26" s="161" customFormat="1" ht="19.5" customHeight="1" thickBot="1">
      <c r="A8" s="565"/>
      <c r="B8" s="565"/>
      <c r="C8" s="164" t="s">
        <v>31</v>
      </c>
      <c r="D8" s="162" t="s">
        <v>30</v>
      </c>
      <c r="E8" s="163" t="s">
        <v>31</v>
      </c>
      <c r="F8" s="371" t="s">
        <v>30</v>
      </c>
      <c r="G8" s="663"/>
      <c r="H8" s="662"/>
      <c r="I8" s="164" t="s">
        <v>31</v>
      </c>
      <c r="J8" s="162" t="s">
        <v>30</v>
      </c>
      <c r="K8" s="163" t="s">
        <v>31</v>
      </c>
      <c r="L8" s="371" t="s">
        <v>30</v>
      </c>
      <c r="M8" s="663"/>
      <c r="N8" s="662"/>
      <c r="O8" s="164" t="s">
        <v>31</v>
      </c>
      <c r="P8" s="162" t="s">
        <v>30</v>
      </c>
      <c r="Q8" s="163" t="s">
        <v>31</v>
      </c>
      <c r="R8" s="371" t="s">
        <v>30</v>
      </c>
      <c r="S8" s="663"/>
      <c r="T8" s="662"/>
      <c r="U8" s="164" t="s">
        <v>31</v>
      </c>
      <c r="V8" s="162" t="s">
        <v>30</v>
      </c>
      <c r="W8" s="163" t="s">
        <v>31</v>
      </c>
      <c r="X8" s="371" t="s">
        <v>30</v>
      </c>
      <c r="Y8" s="663"/>
      <c r="Z8" s="662"/>
    </row>
    <row r="9" spans="1:26" s="150" customFormat="1" ht="18" customHeight="1" thickBot="1" thickTop="1">
      <c r="A9" s="160" t="s">
        <v>24</v>
      </c>
      <c r="B9" s="365"/>
      <c r="C9" s="159">
        <f>SUM(C10:C14)</f>
        <v>26991.868000000013</v>
      </c>
      <c r="D9" s="153">
        <f>SUM(D10:D14)</f>
        <v>17825.604</v>
      </c>
      <c r="E9" s="154">
        <f>SUM(E10:E14)</f>
        <v>1308.256</v>
      </c>
      <c r="F9" s="153">
        <f>SUM(F10:F14)</f>
        <v>1965.843</v>
      </c>
      <c r="G9" s="152">
        <f aca="true" t="shared" si="0" ref="G9:G14">SUM(C9:F9)</f>
        <v>48091.57100000001</v>
      </c>
      <c r="H9" s="156">
        <f aca="true" t="shared" si="1" ref="H9:H14">G9/$G$9</f>
        <v>1</v>
      </c>
      <c r="I9" s="155">
        <f>SUM(I10:I14)</f>
        <v>26033.407000000007</v>
      </c>
      <c r="J9" s="153">
        <f>SUM(J10:J14)</f>
        <v>20599.597000000005</v>
      </c>
      <c r="K9" s="154">
        <f>SUM(K10:K14)</f>
        <v>1906.1180000000002</v>
      </c>
      <c r="L9" s="153">
        <f>SUM(L10:L14)</f>
        <v>1549.651</v>
      </c>
      <c r="M9" s="152">
        <f aca="true" t="shared" si="2" ref="M9:M14">SUM(I9:L9)</f>
        <v>50088.773000000016</v>
      </c>
      <c r="N9" s="158">
        <f aca="true" t="shared" si="3" ref="N9:N14">IF(ISERROR(G9/M9-1),"         /0",(G9/M9-1))</f>
        <v>-0.03987324664551084</v>
      </c>
      <c r="O9" s="157">
        <f>SUM(O10:O14)</f>
        <v>288165.35900000005</v>
      </c>
      <c r="P9" s="153">
        <f>SUM(P10:P14)</f>
        <v>172866.82000000004</v>
      </c>
      <c r="Q9" s="154">
        <f>SUM(Q10:Q14)</f>
        <v>31412.928</v>
      </c>
      <c r="R9" s="153">
        <f>SUM(R10:R14)</f>
        <v>22562.619999999995</v>
      </c>
      <c r="S9" s="152">
        <f aca="true" t="shared" si="4" ref="S9:S14">SUM(O9:R9)</f>
        <v>515007.72700000013</v>
      </c>
      <c r="T9" s="156">
        <f aca="true" t="shared" si="5" ref="T9:T14">S9/$S$9</f>
        <v>1</v>
      </c>
      <c r="U9" s="155">
        <f>SUM(U10:U14)</f>
        <v>283528.8460000002</v>
      </c>
      <c r="V9" s="153">
        <f>SUM(V10:V14)</f>
        <v>188271.64899999992</v>
      </c>
      <c r="W9" s="154">
        <f>SUM(W10:W14)</f>
        <v>28528.494000000002</v>
      </c>
      <c r="X9" s="153">
        <f>SUM(X10:X14)</f>
        <v>20069.620000000003</v>
      </c>
      <c r="Y9" s="152">
        <f aca="true" t="shared" si="6" ref="Y9:Y14">SUM(U9:X9)</f>
        <v>520398.6090000001</v>
      </c>
      <c r="Z9" s="151">
        <f>IF(ISERROR(S9/Y9-1),"         /0",(S9/Y9-1))</f>
        <v>-0.010359139910767867</v>
      </c>
    </row>
    <row r="10" spans="1:26" ht="21.75" customHeight="1" thickTop="1">
      <c r="A10" s="149" t="s">
        <v>359</v>
      </c>
      <c r="B10" s="366" t="s">
        <v>360</v>
      </c>
      <c r="C10" s="147">
        <v>20756.369000000006</v>
      </c>
      <c r="D10" s="143">
        <v>15674.926</v>
      </c>
      <c r="E10" s="144">
        <v>1151.487</v>
      </c>
      <c r="F10" s="143">
        <v>1773.7839999999999</v>
      </c>
      <c r="G10" s="142">
        <f t="shared" si="0"/>
        <v>39356.566000000006</v>
      </c>
      <c r="H10" s="146">
        <f t="shared" si="1"/>
        <v>0.818367235289527</v>
      </c>
      <c r="I10" s="145">
        <v>21475.383000000005</v>
      </c>
      <c r="J10" s="143">
        <v>17652.060000000005</v>
      </c>
      <c r="K10" s="144">
        <v>1293.375</v>
      </c>
      <c r="L10" s="143">
        <v>1394.054</v>
      </c>
      <c r="M10" s="142">
        <f t="shared" si="2"/>
        <v>41814.87200000002</v>
      </c>
      <c r="N10" s="148">
        <f t="shared" si="3"/>
        <v>-0.05879023137987871</v>
      </c>
      <c r="O10" s="147">
        <v>233013.40600000005</v>
      </c>
      <c r="P10" s="143">
        <v>151817.246</v>
      </c>
      <c r="Q10" s="144">
        <v>24189.864999999998</v>
      </c>
      <c r="R10" s="143">
        <v>19977.872999999996</v>
      </c>
      <c r="S10" s="142">
        <f t="shared" si="4"/>
        <v>428998.3900000001</v>
      </c>
      <c r="T10" s="146">
        <f t="shared" si="5"/>
        <v>0.8329940843780776</v>
      </c>
      <c r="U10" s="145">
        <v>232797.70800000016</v>
      </c>
      <c r="V10" s="143">
        <v>161447.48199999993</v>
      </c>
      <c r="W10" s="144">
        <v>21361.404000000002</v>
      </c>
      <c r="X10" s="143">
        <v>18049.091000000004</v>
      </c>
      <c r="Y10" s="142">
        <f t="shared" si="6"/>
        <v>433655.68500000006</v>
      </c>
      <c r="Z10" s="141">
        <f>IF(ISERROR(S10/Y10-1),"         /0",IF(S10/Y10&gt;5,"  *  ",(S10/Y10-1)))</f>
        <v>-0.010739614770644557</v>
      </c>
    </row>
    <row r="11" spans="1:26" ht="21.75" customHeight="1">
      <c r="A11" s="149" t="s">
        <v>361</v>
      </c>
      <c r="B11" s="366" t="s">
        <v>362</v>
      </c>
      <c r="C11" s="147">
        <v>5703.4400000000005</v>
      </c>
      <c r="D11" s="143">
        <v>616.936</v>
      </c>
      <c r="E11" s="144">
        <v>145.339</v>
      </c>
      <c r="F11" s="143">
        <v>191.399</v>
      </c>
      <c r="G11" s="142">
        <f>SUM(C11:F11)</f>
        <v>6657.1140000000005</v>
      </c>
      <c r="H11" s="146">
        <f>G11/$G$9</f>
        <v>0.13842579607141547</v>
      </c>
      <c r="I11" s="145">
        <v>4338.034</v>
      </c>
      <c r="J11" s="143">
        <v>1765.0040000000004</v>
      </c>
      <c r="K11" s="144">
        <v>582.775</v>
      </c>
      <c r="L11" s="143">
        <v>139.079</v>
      </c>
      <c r="M11" s="142">
        <f>SUM(I11:L11)</f>
        <v>6824.892</v>
      </c>
      <c r="N11" s="148">
        <f t="shared" si="3"/>
        <v>-0.024583246152466542</v>
      </c>
      <c r="O11" s="147">
        <v>51391.737</v>
      </c>
      <c r="P11" s="143">
        <v>8445.349000000007</v>
      </c>
      <c r="Q11" s="144">
        <v>6686.197</v>
      </c>
      <c r="R11" s="143">
        <v>2535.7509999999997</v>
      </c>
      <c r="S11" s="142">
        <f>SUM(O11:R11)</f>
        <v>69059.03400000001</v>
      </c>
      <c r="T11" s="146">
        <f>S11/$S$9</f>
        <v>0.13409319973173917</v>
      </c>
      <c r="U11" s="145">
        <v>47251.26599999999</v>
      </c>
      <c r="V11" s="143">
        <v>13488.776999999993</v>
      </c>
      <c r="W11" s="144">
        <v>6759.895</v>
      </c>
      <c r="X11" s="143">
        <v>1719.6470000000006</v>
      </c>
      <c r="Y11" s="142">
        <f>SUM(U11:X11)</f>
        <v>69219.58499999998</v>
      </c>
      <c r="Z11" s="141">
        <f>IF(ISERROR(S11/Y11-1),"         /0",IF(S11/Y11&gt;5,"  *  ",(S11/Y11-1)))</f>
        <v>-0.002319444706291751</v>
      </c>
    </row>
    <row r="12" spans="1:26" ht="21.75" customHeight="1">
      <c r="A12" s="140" t="s">
        <v>363</v>
      </c>
      <c r="B12" s="367" t="s">
        <v>364</v>
      </c>
      <c r="C12" s="138">
        <v>254.70499999999998</v>
      </c>
      <c r="D12" s="134">
        <v>813.5840000000001</v>
      </c>
      <c r="E12" s="135">
        <v>0</v>
      </c>
      <c r="F12" s="134">
        <v>0</v>
      </c>
      <c r="G12" s="133">
        <f>SUM(C12:F12)</f>
        <v>1068.289</v>
      </c>
      <c r="H12" s="137">
        <f>G12/$G$9</f>
        <v>0.022213643218267912</v>
      </c>
      <c r="I12" s="136">
        <v>122.34599999999999</v>
      </c>
      <c r="J12" s="134">
        <v>679.899</v>
      </c>
      <c r="K12" s="135">
        <v>0</v>
      </c>
      <c r="L12" s="134">
        <v>3.3</v>
      </c>
      <c r="M12" s="133">
        <f>SUM(I12:L12)</f>
        <v>805.545</v>
      </c>
      <c r="N12" s="139">
        <f t="shared" si="3"/>
        <v>0.3261692394589999</v>
      </c>
      <c r="O12" s="138">
        <v>2237.535000000001</v>
      </c>
      <c r="P12" s="134">
        <v>6570.933999999999</v>
      </c>
      <c r="Q12" s="135">
        <v>0.055</v>
      </c>
      <c r="R12" s="134">
        <v>0.35</v>
      </c>
      <c r="S12" s="133">
        <f>SUM(O12:R12)</f>
        <v>8808.874000000002</v>
      </c>
      <c r="T12" s="137">
        <f>S12/$S$9</f>
        <v>0.017104353077017034</v>
      </c>
      <c r="U12" s="136">
        <v>2252.589999999999</v>
      </c>
      <c r="V12" s="134">
        <v>6718.174000000003</v>
      </c>
      <c r="W12" s="135">
        <v>20.605</v>
      </c>
      <c r="X12" s="134">
        <v>62.381</v>
      </c>
      <c r="Y12" s="133">
        <f>SUM(U12:X12)</f>
        <v>9053.75</v>
      </c>
      <c r="Z12" s="132">
        <f>IF(ISERROR(S12/Y12-1),"         /0",IF(S12/Y12&gt;5,"  *  ",(S12/Y12-1)))</f>
        <v>-0.027046914262045973</v>
      </c>
    </row>
    <row r="13" spans="1:26" ht="21.75" customHeight="1">
      <c r="A13" s="149" t="s">
        <v>367</v>
      </c>
      <c r="B13" s="366" t="s">
        <v>368</v>
      </c>
      <c r="C13" s="147">
        <v>177.49</v>
      </c>
      <c r="D13" s="143">
        <v>703.514</v>
      </c>
      <c r="E13" s="144">
        <v>0</v>
      </c>
      <c r="F13" s="143">
        <v>0</v>
      </c>
      <c r="G13" s="142">
        <f>SUM(C13:F13)</f>
        <v>881.004</v>
      </c>
      <c r="H13" s="146">
        <f>G13/$G$9</f>
        <v>0.018319301733769517</v>
      </c>
      <c r="I13" s="145">
        <v>54.494</v>
      </c>
      <c r="J13" s="143">
        <v>435.438</v>
      </c>
      <c r="K13" s="144">
        <v>0.136</v>
      </c>
      <c r="L13" s="143">
        <v>0.159</v>
      </c>
      <c r="M13" s="142">
        <f>SUM(I13:L13)</f>
        <v>490.22700000000003</v>
      </c>
      <c r="N13" s="148">
        <f t="shared" si="3"/>
        <v>0.7971347967370217</v>
      </c>
      <c r="O13" s="147">
        <v>999.6070000000002</v>
      </c>
      <c r="P13" s="143">
        <v>5750.619</v>
      </c>
      <c r="Q13" s="144">
        <v>0</v>
      </c>
      <c r="R13" s="143">
        <v>0</v>
      </c>
      <c r="S13" s="142">
        <f>SUM(O13:R13)</f>
        <v>6750.226</v>
      </c>
      <c r="T13" s="146">
        <f>S13/$S$9</f>
        <v>0.013107038294980762</v>
      </c>
      <c r="U13" s="145">
        <v>807.837</v>
      </c>
      <c r="V13" s="143">
        <v>6318.816000000002</v>
      </c>
      <c r="W13" s="144">
        <v>0.836</v>
      </c>
      <c r="X13" s="143">
        <v>0.759</v>
      </c>
      <c r="Y13" s="142">
        <f>SUM(U13:X13)</f>
        <v>7128.248000000002</v>
      </c>
      <c r="Z13" s="141">
        <f>IF(ISERROR(S13/Y13-1),"         /0",IF(S13/Y13&gt;5,"  *  ",(S13/Y13-1)))</f>
        <v>-0.05303154435704294</v>
      </c>
    </row>
    <row r="14" spans="1:26" ht="21.75" customHeight="1" thickBot="1">
      <c r="A14" s="131" t="s">
        <v>55</v>
      </c>
      <c r="B14" s="368"/>
      <c r="C14" s="129">
        <v>99.864</v>
      </c>
      <c r="D14" s="125">
        <v>16.644000000000002</v>
      </c>
      <c r="E14" s="126">
        <v>11.430000000000001</v>
      </c>
      <c r="F14" s="125">
        <v>0.6599999999999999</v>
      </c>
      <c r="G14" s="124">
        <f t="shared" si="0"/>
        <v>128.598</v>
      </c>
      <c r="H14" s="128">
        <f t="shared" si="1"/>
        <v>0.0026740236870199142</v>
      </c>
      <c r="I14" s="127">
        <v>43.150000000000006</v>
      </c>
      <c r="J14" s="125">
        <v>67.196</v>
      </c>
      <c r="K14" s="126">
        <v>29.832</v>
      </c>
      <c r="L14" s="125">
        <v>13.059000000000001</v>
      </c>
      <c r="M14" s="124">
        <f t="shared" si="2"/>
        <v>153.237</v>
      </c>
      <c r="N14" s="130">
        <f t="shared" si="3"/>
        <v>-0.16079014859335528</v>
      </c>
      <c r="O14" s="129">
        <v>523.074</v>
      </c>
      <c r="P14" s="125">
        <v>282.67199999999997</v>
      </c>
      <c r="Q14" s="126">
        <v>536.811</v>
      </c>
      <c r="R14" s="125">
        <v>48.64599999999999</v>
      </c>
      <c r="S14" s="124">
        <f t="shared" si="4"/>
        <v>1391.2029999999997</v>
      </c>
      <c r="T14" s="128">
        <f t="shared" si="5"/>
        <v>0.0027013245181853347</v>
      </c>
      <c r="U14" s="127">
        <v>419.445</v>
      </c>
      <c r="V14" s="125">
        <v>298.4</v>
      </c>
      <c r="W14" s="126">
        <v>385.754</v>
      </c>
      <c r="X14" s="125">
        <v>237.74200000000005</v>
      </c>
      <c r="Y14" s="124">
        <f t="shared" si="6"/>
        <v>1341.3410000000001</v>
      </c>
      <c r="Z14" s="123">
        <f>IF(ISERROR(S14/Y14-1),"         /0",IF(S14/Y14&gt;5,"  *  ",(S14/Y14-1)))</f>
        <v>0.03717324677319156</v>
      </c>
    </row>
    <row r="15" spans="1:2" ht="15.75" thickTop="1">
      <c r="A15" s="122" t="s">
        <v>42</v>
      </c>
      <c r="B15" s="122"/>
    </row>
    <row r="16" spans="1:2" ht="15">
      <c r="A16" s="122" t="s">
        <v>41</v>
      </c>
      <c r="B16" s="122"/>
    </row>
    <row r="17" spans="1:3" ht="15">
      <c r="A17" s="369" t="s">
        <v>124</v>
      </c>
      <c r="B17" s="370"/>
      <c r="C17" s="37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3">
      <selection activeCell="N21" sqref="N2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10.851562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3" t="s">
        <v>28</v>
      </c>
      <c r="O1" s="513"/>
    </row>
    <row r="2" ht="5.25" customHeight="1"/>
    <row r="3" ht="4.5" customHeight="1" thickBot="1"/>
    <row r="4" spans="1:15" ht="13.5" customHeight="1" thickTop="1">
      <c r="A4" s="519" t="s">
        <v>27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</row>
    <row r="5" spans="1:15" ht="12.75" customHeight="1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4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2" t="s">
        <v>26</v>
      </c>
      <c r="D7" s="503"/>
      <c r="E7" s="512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4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11"/>
      <c r="O8" s="515"/>
    </row>
    <row r="9" spans="1:15" ht="21.75" customHeight="1" thickBot="1" thickTop="1">
      <c r="A9" s="500" t="s">
        <v>23</v>
      </c>
      <c r="B9" s="501"/>
      <c r="C9" s="504" t="s">
        <v>22</v>
      </c>
      <c r="D9" s="506" t="s">
        <v>21</v>
      </c>
      <c r="E9" s="517" t="s">
        <v>17</v>
      </c>
      <c r="F9" s="502" t="s">
        <v>22</v>
      </c>
      <c r="G9" s="503"/>
      <c r="H9" s="503"/>
      <c r="I9" s="502" t="s">
        <v>21</v>
      </c>
      <c r="J9" s="503"/>
      <c r="K9" s="512"/>
      <c r="L9" s="92" t="s">
        <v>20</v>
      </c>
      <c r="M9" s="91"/>
      <c r="N9" s="91"/>
      <c r="O9" s="515"/>
    </row>
    <row r="10" spans="1:15" s="71" customFormat="1" ht="18.75" customHeight="1" thickBot="1">
      <c r="A10" s="77"/>
      <c r="B10" s="76"/>
      <c r="C10" s="505"/>
      <c r="D10" s="507"/>
      <c r="E10" s="518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397" t="s">
        <v>18</v>
      </c>
      <c r="N10" s="75" t="s">
        <v>17</v>
      </c>
      <c r="O10" s="516"/>
    </row>
    <row r="11" spans="1:15" s="69" customFormat="1" ht="18.75" customHeight="1" thickTop="1">
      <c r="A11" s="496">
        <v>2012</v>
      </c>
      <c r="B11" s="62" t="s">
        <v>7</v>
      </c>
      <c r="C11" s="430">
        <v>1273710</v>
      </c>
      <c r="D11" s="431">
        <v>80856</v>
      </c>
      <c r="E11" s="475">
        <f aca="true" t="shared" si="0" ref="E11:E24">D11+C11</f>
        <v>1354566</v>
      </c>
      <c r="F11" s="430">
        <v>349961</v>
      </c>
      <c r="G11" s="432">
        <v>327280</v>
      </c>
      <c r="H11" s="433">
        <f aca="true" t="shared" si="1" ref="H11:H22">G11+F11</f>
        <v>677241</v>
      </c>
      <c r="I11" s="434">
        <v>2744</v>
      </c>
      <c r="J11" s="435">
        <v>2474</v>
      </c>
      <c r="K11" s="436">
        <f aca="true" t="shared" si="2" ref="K11:K22">J11+I11</f>
        <v>5218</v>
      </c>
      <c r="L11" s="437">
        <f aca="true" t="shared" si="3" ref="L11:L24">I11+F11</f>
        <v>352705</v>
      </c>
      <c r="M11" s="438">
        <f aca="true" t="shared" si="4" ref="M11:M24">J11+G11</f>
        <v>329754</v>
      </c>
      <c r="N11" s="411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497"/>
      <c r="B12" s="62" t="s">
        <v>6</v>
      </c>
      <c r="C12" s="52">
        <v>1131090</v>
      </c>
      <c r="D12" s="61">
        <v>65966</v>
      </c>
      <c r="E12" s="476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2">
        <f t="shared" si="3"/>
        <v>273269</v>
      </c>
      <c r="M12" s="398">
        <f t="shared" si="4"/>
        <v>253599</v>
      </c>
      <c r="N12" s="412">
        <f t="shared" si="5"/>
        <v>526868</v>
      </c>
      <c r="O12" s="55">
        <f t="shared" si="6"/>
        <v>1723924</v>
      </c>
    </row>
    <row r="13" spans="1:15" ht="18.75" customHeight="1">
      <c r="A13" s="497"/>
      <c r="B13" s="62" t="s">
        <v>5</v>
      </c>
      <c r="C13" s="52">
        <v>1204467</v>
      </c>
      <c r="D13" s="61">
        <v>63283</v>
      </c>
      <c r="E13" s="476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2">
        <v>4317</v>
      </c>
      <c r="J13" s="58">
        <v>3049</v>
      </c>
      <c r="K13" s="57">
        <f t="shared" si="2"/>
        <v>7366</v>
      </c>
      <c r="L13" s="362">
        <f t="shared" si="3"/>
        <v>319133</v>
      </c>
      <c r="M13" s="398">
        <f t="shared" si="4"/>
        <v>277904</v>
      </c>
      <c r="N13" s="412">
        <f t="shared" si="5"/>
        <v>597037</v>
      </c>
      <c r="O13" s="55">
        <f t="shared" si="6"/>
        <v>1864787</v>
      </c>
    </row>
    <row r="14" spans="1:15" ht="18.75" customHeight="1">
      <c r="A14" s="497"/>
      <c r="B14" s="62" t="s">
        <v>16</v>
      </c>
      <c r="C14" s="52">
        <v>1105993</v>
      </c>
      <c r="D14" s="61">
        <v>62543</v>
      </c>
      <c r="E14" s="476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2">
        <f t="shared" si="3"/>
        <v>291575</v>
      </c>
      <c r="M14" s="398">
        <f t="shared" si="4"/>
        <v>284726</v>
      </c>
      <c r="N14" s="412">
        <f t="shared" si="5"/>
        <v>576301</v>
      </c>
      <c r="O14" s="55">
        <f t="shared" si="6"/>
        <v>1744837</v>
      </c>
    </row>
    <row r="15" spans="1:15" s="69" customFormat="1" ht="18.75" customHeight="1">
      <c r="A15" s="497"/>
      <c r="B15" s="62" t="s">
        <v>15</v>
      </c>
      <c r="C15" s="52">
        <v>1190981</v>
      </c>
      <c r="D15" s="61">
        <v>59833</v>
      </c>
      <c r="E15" s="476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2">
        <f t="shared" si="3"/>
        <v>290798</v>
      </c>
      <c r="M15" s="398">
        <f t="shared" si="4"/>
        <v>288669</v>
      </c>
      <c r="N15" s="412">
        <f t="shared" si="5"/>
        <v>579467</v>
      </c>
      <c r="O15" s="55">
        <f t="shared" si="6"/>
        <v>1830281</v>
      </c>
    </row>
    <row r="16" spans="1:15" s="382" customFormat="1" ht="18.75" customHeight="1">
      <c r="A16" s="497"/>
      <c r="B16" s="68" t="s">
        <v>14</v>
      </c>
      <c r="C16" s="52">
        <v>1332428</v>
      </c>
      <c r="D16" s="61">
        <v>77252</v>
      </c>
      <c r="E16" s="476">
        <f t="shared" si="0"/>
        <v>1409680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2">
        <f t="shared" si="3"/>
        <v>353441</v>
      </c>
      <c r="M16" s="398">
        <f t="shared" si="4"/>
        <v>326007</v>
      </c>
      <c r="N16" s="412">
        <f t="shared" si="5"/>
        <v>679448</v>
      </c>
      <c r="O16" s="55">
        <f t="shared" si="6"/>
        <v>2089128</v>
      </c>
    </row>
    <row r="17" spans="1:15" s="385" customFormat="1" ht="18.75" customHeight="1">
      <c r="A17" s="497"/>
      <c r="B17" s="62" t="s">
        <v>13</v>
      </c>
      <c r="C17" s="52">
        <v>1460796</v>
      </c>
      <c r="D17" s="61">
        <v>70856</v>
      </c>
      <c r="E17" s="476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2">
        <f t="shared" si="3"/>
        <v>344816</v>
      </c>
      <c r="M17" s="398">
        <f t="shared" si="4"/>
        <v>393909</v>
      </c>
      <c r="N17" s="412">
        <f t="shared" si="5"/>
        <v>738725</v>
      </c>
      <c r="O17" s="55">
        <f t="shared" si="6"/>
        <v>2270377</v>
      </c>
    </row>
    <row r="18" spans="1:15" s="396" customFormat="1" ht="18.75" customHeight="1">
      <c r="A18" s="497"/>
      <c r="B18" s="62" t="s">
        <v>12</v>
      </c>
      <c r="C18" s="52">
        <v>1482508</v>
      </c>
      <c r="D18" s="61">
        <v>72721</v>
      </c>
      <c r="E18" s="476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2">
        <f t="shared" si="3"/>
        <v>364326</v>
      </c>
      <c r="M18" s="398">
        <f t="shared" si="4"/>
        <v>346277</v>
      </c>
      <c r="N18" s="412">
        <f t="shared" si="5"/>
        <v>710603</v>
      </c>
      <c r="O18" s="55">
        <f t="shared" si="6"/>
        <v>2265832</v>
      </c>
    </row>
    <row r="19" spans="1:15" ht="18.75" customHeight="1">
      <c r="A19" s="497"/>
      <c r="B19" s="62" t="s">
        <v>11</v>
      </c>
      <c r="C19" s="52">
        <v>1389091</v>
      </c>
      <c r="D19" s="61">
        <v>66605</v>
      </c>
      <c r="E19" s="476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2">
        <f t="shared" si="3"/>
        <v>327288</v>
      </c>
      <c r="M19" s="398">
        <f t="shared" si="4"/>
        <v>301011</v>
      </c>
      <c r="N19" s="412">
        <f t="shared" si="5"/>
        <v>628299</v>
      </c>
      <c r="O19" s="55">
        <f t="shared" si="6"/>
        <v>2083995</v>
      </c>
    </row>
    <row r="20" spans="1:15" s="405" customFormat="1" ht="18.75" customHeight="1">
      <c r="A20" s="498"/>
      <c r="B20" s="62" t="s">
        <v>10</v>
      </c>
      <c r="C20" s="52">
        <v>1482429</v>
      </c>
      <c r="D20" s="61">
        <v>70718</v>
      </c>
      <c r="E20" s="476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2">
        <f t="shared" si="3"/>
        <v>320982</v>
      </c>
      <c r="M20" s="398">
        <f t="shared" si="4"/>
        <v>333687</v>
      </c>
      <c r="N20" s="412">
        <f t="shared" si="5"/>
        <v>654669</v>
      </c>
      <c r="O20" s="55">
        <f t="shared" si="6"/>
        <v>2207816</v>
      </c>
    </row>
    <row r="21" spans="1:15" s="54" customFormat="1" ht="18.75" customHeight="1">
      <c r="A21" s="497"/>
      <c r="B21" s="62" t="s">
        <v>9</v>
      </c>
      <c r="C21" s="52">
        <v>1495855</v>
      </c>
      <c r="D21" s="61">
        <v>69880</v>
      </c>
      <c r="E21" s="476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2">
        <f t="shared" si="3"/>
        <v>320722</v>
      </c>
      <c r="M21" s="398">
        <f t="shared" si="4"/>
        <v>330549</v>
      </c>
      <c r="N21" s="412">
        <f t="shared" si="5"/>
        <v>651271</v>
      </c>
      <c r="O21" s="55">
        <f t="shared" si="6"/>
        <v>2217006</v>
      </c>
    </row>
    <row r="22" spans="1:15" ht="18.75" customHeight="1" thickBot="1">
      <c r="A22" s="499"/>
      <c r="B22" s="62" t="s">
        <v>8</v>
      </c>
      <c r="C22" s="52">
        <v>1554769</v>
      </c>
      <c r="D22" s="61">
        <v>78912</v>
      </c>
      <c r="E22" s="476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2">
        <f t="shared" si="3"/>
        <v>355175</v>
      </c>
      <c r="M22" s="398">
        <f t="shared" si="4"/>
        <v>399651</v>
      </c>
      <c r="N22" s="412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477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99">
        <f t="shared" si="4"/>
        <v>0</v>
      </c>
      <c r="N23" s="413">
        <f t="shared" si="5"/>
        <v>0</v>
      </c>
      <c r="O23" s="36">
        <f t="shared" si="6"/>
        <v>0</v>
      </c>
    </row>
    <row r="24" spans="1:15" ht="19.5" customHeight="1">
      <c r="A24" s="496">
        <v>2013</v>
      </c>
      <c r="B24" s="90" t="s">
        <v>7</v>
      </c>
      <c r="C24" s="52">
        <v>1541080</v>
      </c>
      <c r="D24" s="61">
        <v>74497</v>
      </c>
      <c r="E24" s="476">
        <f t="shared" si="0"/>
        <v>1615577</v>
      </c>
      <c r="F24" s="60">
        <v>385032</v>
      </c>
      <c r="G24" s="50">
        <v>376028</v>
      </c>
      <c r="H24" s="56">
        <f aca="true" t="shared" si="7" ref="H24:H29">G24+F24</f>
        <v>761060</v>
      </c>
      <c r="I24" s="59">
        <v>6241</v>
      </c>
      <c r="J24" s="58">
        <v>6760</v>
      </c>
      <c r="K24" s="57">
        <f aca="true" t="shared" si="8" ref="K24:K29">J24+I24</f>
        <v>13001</v>
      </c>
      <c r="L24" s="362">
        <f t="shared" si="3"/>
        <v>391273</v>
      </c>
      <c r="M24" s="398">
        <f t="shared" si="4"/>
        <v>382788</v>
      </c>
      <c r="N24" s="412">
        <f t="shared" si="5"/>
        <v>774061</v>
      </c>
      <c r="O24" s="55">
        <f t="shared" si="6"/>
        <v>2389638</v>
      </c>
    </row>
    <row r="25" spans="1:15" ht="19.5" customHeight="1">
      <c r="A25" s="496"/>
      <c r="B25" s="90" t="s">
        <v>6</v>
      </c>
      <c r="C25" s="52">
        <v>1332586</v>
      </c>
      <c r="D25" s="61">
        <v>64053</v>
      </c>
      <c r="E25" s="476">
        <f aca="true" t="shared" si="9" ref="E25:E32">D25+C25</f>
        <v>1396639</v>
      </c>
      <c r="F25" s="60">
        <v>305853</v>
      </c>
      <c r="G25" s="50">
        <v>289598</v>
      </c>
      <c r="H25" s="56">
        <f t="shared" si="7"/>
        <v>595451</v>
      </c>
      <c r="I25" s="59">
        <v>3120</v>
      </c>
      <c r="J25" s="58">
        <v>3392</v>
      </c>
      <c r="K25" s="57">
        <f t="shared" si="8"/>
        <v>6512</v>
      </c>
      <c r="L25" s="362">
        <f aca="true" t="shared" si="10" ref="L25:N28">I25+F25</f>
        <v>308973</v>
      </c>
      <c r="M25" s="398">
        <f t="shared" si="10"/>
        <v>292990</v>
      </c>
      <c r="N25" s="412">
        <f t="shared" si="10"/>
        <v>601963</v>
      </c>
      <c r="O25" s="55">
        <f aca="true" t="shared" si="11" ref="O25:O32">N25+E25</f>
        <v>1998602</v>
      </c>
    </row>
    <row r="26" spans="1:15" ht="19.5" customHeight="1">
      <c r="A26" s="496"/>
      <c r="B26" s="90" t="s">
        <v>5</v>
      </c>
      <c r="C26" s="52">
        <v>1478654</v>
      </c>
      <c r="D26" s="61">
        <v>77348</v>
      </c>
      <c r="E26" s="476">
        <f t="shared" si="9"/>
        <v>1556002</v>
      </c>
      <c r="F26" s="60">
        <v>354569</v>
      </c>
      <c r="G26" s="50">
        <v>311654</v>
      </c>
      <c r="H26" s="56">
        <f t="shared" si="7"/>
        <v>666223</v>
      </c>
      <c r="I26" s="59">
        <v>4832</v>
      </c>
      <c r="J26" s="58">
        <v>4593</v>
      </c>
      <c r="K26" s="57">
        <f t="shared" si="8"/>
        <v>9425</v>
      </c>
      <c r="L26" s="362">
        <f t="shared" si="10"/>
        <v>359401</v>
      </c>
      <c r="M26" s="398">
        <f t="shared" si="10"/>
        <v>316247</v>
      </c>
      <c r="N26" s="412">
        <f t="shared" si="10"/>
        <v>675648</v>
      </c>
      <c r="O26" s="55">
        <f t="shared" si="11"/>
        <v>2231650</v>
      </c>
    </row>
    <row r="27" spans="1:15" ht="19.5" customHeight="1">
      <c r="A27" s="496"/>
      <c r="B27" s="90" t="s">
        <v>16</v>
      </c>
      <c r="C27" s="52">
        <v>1466349</v>
      </c>
      <c r="D27" s="61">
        <v>57423</v>
      </c>
      <c r="E27" s="476">
        <f t="shared" si="9"/>
        <v>1523772</v>
      </c>
      <c r="F27" s="60">
        <v>309791</v>
      </c>
      <c r="G27" s="50">
        <v>306682</v>
      </c>
      <c r="H27" s="56">
        <f t="shared" si="7"/>
        <v>616473</v>
      </c>
      <c r="I27" s="59">
        <v>2443</v>
      </c>
      <c r="J27" s="58">
        <v>2361</v>
      </c>
      <c r="K27" s="57">
        <f t="shared" si="8"/>
        <v>4804</v>
      </c>
      <c r="L27" s="362">
        <f t="shared" si="10"/>
        <v>312234</v>
      </c>
      <c r="M27" s="398">
        <f t="shared" si="10"/>
        <v>309043</v>
      </c>
      <c r="N27" s="412">
        <f t="shared" si="10"/>
        <v>621277</v>
      </c>
      <c r="O27" s="55">
        <f t="shared" si="11"/>
        <v>2145049</v>
      </c>
    </row>
    <row r="28" spans="1:15" ht="19.5" customHeight="1">
      <c r="A28" s="496"/>
      <c r="B28" s="90" t="s">
        <v>15</v>
      </c>
      <c r="C28" s="52">
        <v>1576038</v>
      </c>
      <c r="D28" s="61">
        <v>66434</v>
      </c>
      <c r="E28" s="476">
        <f t="shared" si="9"/>
        <v>1642472</v>
      </c>
      <c r="F28" s="60">
        <v>335245</v>
      </c>
      <c r="G28" s="50">
        <v>322191</v>
      </c>
      <c r="H28" s="56">
        <f t="shared" si="7"/>
        <v>657436</v>
      </c>
      <c r="I28" s="59">
        <v>3857</v>
      </c>
      <c r="J28" s="58">
        <v>3939</v>
      </c>
      <c r="K28" s="57">
        <f t="shared" si="8"/>
        <v>7796</v>
      </c>
      <c r="L28" s="362">
        <f t="shared" si="10"/>
        <v>339102</v>
      </c>
      <c r="M28" s="398">
        <f t="shared" si="10"/>
        <v>326130</v>
      </c>
      <c r="N28" s="412">
        <f t="shared" si="10"/>
        <v>665232</v>
      </c>
      <c r="O28" s="55">
        <f t="shared" si="11"/>
        <v>2307704</v>
      </c>
    </row>
    <row r="29" spans="1:15" ht="19.5" customHeight="1">
      <c r="A29" s="496"/>
      <c r="B29" s="90" t="s">
        <v>14</v>
      </c>
      <c r="C29" s="52">
        <v>1630018</v>
      </c>
      <c r="D29" s="61">
        <v>62931</v>
      </c>
      <c r="E29" s="476">
        <f t="shared" si="9"/>
        <v>1692949</v>
      </c>
      <c r="F29" s="60">
        <v>402021</v>
      </c>
      <c r="G29" s="50">
        <v>372544</v>
      </c>
      <c r="H29" s="56">
        <f t="shared" si="7"/>
        <v>774565</v>
      </c>
      <c r="I29" s="59">
        <v>4787</v>
      </c>
      <c r="J29" s="58">
        <v>4438</v>
      </c>
      <c r="K29" s="57">
        <f t="shared" si="8"/>
        <v>9225</v>
      </c>
      <c r="L29" s="362">
        <f aca="true" t="shared" si="12" ref="L29:N32">I29+F29</f>
        <v>406808</v>
      </c>
      <c r="M29" s="398">
        <f t="shared" si="12"/>
        <v>376982</v>
      </c>
      <c r="N29" s="412">
        <f t="shared" si="12"/>
        <v>783790</v>
      </c>
      <c r="O29" s="55">
        <f t="shared" si="11"/>
        <v>2476739</v>
      </c>
    </row>
    <row r="30" spans="1:15" ht="19.5" customHeight="1">
      <c r="A30" s="496"/>
      <c r="B30" s="90" t="s">
        <v>13</v>
      </c>
      <c r="C30" s="52">
        <v>1728515</v>
      </c>
      <c r="D30" s="61">
        <v>64313</v>
      </c>
      <c r="E30" s="476">
        <f t="shared" si="9"/>
        <v>1792828</v>
      </c>
      <c r="F30" s="60">
        <v>391490</v>
      </c>
      <c r="G30" s="50">
        <v>442951</v>
      </c>
      <c r="H30" s="56">
        <f>G30+F30</f>
        <v>834441</v>
      </c>
      <c r="I30" s="59">
        <v>3825</v>
      </c>
      <c r="J30" s="58">
        <v>4432</v>
      </c>
      <c r="K30" s="57">
        <f>J30+I30</f>
        <v>8257</v>
      </c>
      <c r="L30" s="362">
        <f t="shared" si="12"/>
        <v>395315</v>
      </c>
      <c r="M30" s="398">
        <f t="shared" si="12"/>
        <v>447383</v>
      </c>
      <c r="N30" s="412">
        <f t="shared" si="12"/>
        <v>842698</v>
      </c>
      <c r="O30" s="55">
        <f t="shared" si="11"/>
        <v>2635526</v>
      </c>
    </row>
    <row r="31" spans="1:15" ht="19.5" customHeight="1">
      <c r="A31" s="496"/>
      <c r="B31" s="90" t="s">
        <v>12</v>
      </c>
      <c r="C31" s="52">
        <v>1675921</v>
      </c>
      <c r="D31" s="61">
        <v>65231</v>
      </c>
      <c r="E31" s="476">
        <f t="shared" si="9"/>
        <v>1741152</v>
      </c>
      <c r="F31" s="60">
        <v>416766</v>
      </c>
      <c r="G31" s="50">
        <v>397900</v>
      </c>
      <c r="H31" s="56">
        <f>G31+F31</f>
        <v>814666</v>
      </c>
      <c r="I31" s="59">
        <v>3326</v>
      </c>
      <c r="J31" s="58">
        <v>3573</v>
      </c>
      <c r="K31" s="57">
        <f>J31+I31</f>
        <v>6899</v>
      </c>
      <c r="L31" s="362">
        <f t="shared" si="12"/>
        <v>420092</v>
      </c>
      <c r="M31" s="398">
        <f t="shared" si="12"/>
        <v>401473</v>
      </c>
      <c r="N31" s="412">
        <f t="shared" si="12"/>
        <v>821565</v>
      </c>
      <c r="O31" s="55">
        <f t="shared" si="11"/>
        <v>2562717</v>
      </c>
    </row>
    <row r="32" spans="1:15" ht="19.5" customHeight="1">
      <c r="A32" s="496"/>
      <c r="B32" s="90" t="s">
        <v>11</v>
      </c>
      <c r="C32" s="52">
        <v>1549788</v>
      </c>
      <c r="D32" s="61">
        <v>65811</v>
      </c>
      <c r="E32" s="476">
        <f t="shared" si="9"/>
        <v>1615599</v>
      </c>
      <c r="F32" s="60">
        <v>364167</v>
      </c>
      <c r="G32" s="50">
        <v>335315</v>
      </c>
      <c r="H32" s="56">
        <f>G32+F32</f>
        <v>699482</v>
      </c>
      <c r="I32" s="59">
        <v>3643</v>
      </c>
      <c r="J32" s="58">
        <v>3215</v>
      </c>
      <c r="K32" s="57">
        <f>J32+I32</f>
        <v>6858</v>
      </c>
      <c r="L32" s="362">
        <f t="shared" si="12"/>
        <v>367810</v>
      </c>
      <c r="M32" s="398">
        <f t="shared" si="12"/>
        <v>338530</v>
      </c>
      <c r="N32" s="412">
        <f t="shared" si="12"/>
        <v>706340</v>
      </c>
      <c r="O32" s="55">
        <f t="shared" si="11"/>
        <v>2321939</v>
      </c>
    </row>
    <row r="33" spans="1:15" ht="19.5" customHeight="1">
      <c r="A33" s="496"/>
      <c r="B33" s="90" t="s">
        <v>10</v>
      </c>
      <c r="C33" s="52">
        <v>1647763</v>
      </c>
      <c r="D33" s="61">
        <v>77775</v>
      </c>
      <c r="E33" s="476">
        <f>D33+C33</f>
        <v>1725538</v>
      </c>
      <c r="F33" s="60">
        <v>371634</v>
      </c>
      <c r="G33" s="50">
        <v>380941</v>
      </c>
      <c r="H33" s="56">
        <f>G33+F33</f>
        <v>752575</v>
      </c>
      <c r="I33" s="59">
        <v>4322</v>
      </c>
      <c r="J33" s="58">
        <v>4009</v>
      </c>
      <c r="K33" s="57">
        <f>J33+I33</f>
        <v>8331</v>
      </c>
      <c r="L33" s="362">
        <f>I33+F33</f>
        <v>375956</v>
      </c>
      <c r="M33" s="398">
        <f>J33+G33</f>
        <v>384950</v>
      </c>
      <c r="N33" s="412">
        <f>K33+H33</f>
        <v>760906</v>
      </c>
      <c r="O33" s="55">
        <f>N33+E33</f>
        <v>2486444</v>
      </c>
    </row>
    <row r="34" spans="1:15" ht="19.5" customHeight="1" thickBot="1">
      <c r="A34" s="681"/>
      <c r="B34" s="90" t="s">
        <v>9</v>
      </c>
      <c r="C34" s="52">
        <v>1633959</v>
      </c>
      <c r="D34" s="61">
        <v>75955</v>
      </c>
      <c r="E34" s="476">
        <f>D34+C34</f>
        <v>1709914</v>
      </c>
      <c r="F34" s="60">
        <v>372844</v>
      </c>
      <c r="G34" s="50">
        <v>384287</v>
      </c>
      <c r="H34" s="56">
        <f>G34+F34</f>
        <v>757131</v>
      </c>
      <c r="I34" s="59">
        <v>3798</v>
      </c>
      <c r="J34" s="58">
        <v>3934</v>
      </c>
      <c r="K34" s="57">
        <f>J34+I34</f>
        <v>7732</v>
      </c>
      <c r="L34" s="362">
        <f>I34+F34</f>
        <v>376642</v>
      </c>
      <c r="M34" s="398">
        <f>J34+G34</f>
        <v>388221</v>
      </c>
      <c r="N34" s="412">
        <f>K34+H34</f>
        <v>764863</v>
      </c>
      <c r="O34" s="55">
        <f>N34+E34</f>
        <v>2474777</v>
      </c>
    </row>
    <row r="35" spans="1:15" ht="18" customHeight="1">
      <c r="A35" s="53" t="s">
        <v>4</v>
      </c>
      <c r="B35" s="41"/>
      <c r="C35" s="40"/>
      <c r="D35" s="39"/>
      <c r="E35" s="478"/>
      <c r="F35" s="40"/>
      <c r="G35" s="39"/>
      <c r="H35" s="38"/>
      <c r="I35" s="40"/>
      <c r="J35" s="39"/>
      <c r="K35" s="38"/>
      <c r="L35" s="89"/>
      <c r="M35" s="399"/>
      <c r="N35" s="413"/>
      <c r="O35" s="36"/>
    </row>
    <row r="36" spans="1:15" ht="18" customHeight="1">
      <c r="A36" s="35" t="s">
        <v>148</v>
      </c>
      <c r="B36" s="671"/>
      <c r="C36" s="672">
        <f>SUM(C11:C21)</f>
        <v>14549348</v>
      </c>
      <c r="D36" s="673">
        <f aca="true" t="shared" si="13" ref="D36:O36">SUM(D11:D21)</f>
        <v>760513</v>
      </c>
      <c r="E36" s="479">
        <f t="shared" si="13"/>
        <v>15309861</v>
      </c>
      <c r="F36" s="672">
        <f t="shared" si="13"/>
        <v>3530771</v>
      </c>
      <c r="G36" s="673">
        <f t="shared" si="13"/>
        <v>3439906</v>
      </c>
      <c r="H36" s="674">
        <f t="shared" si="13"/>
        <v>6970677</v>
      </c>
      <c r="I36" s="672">
        <f t="shared" si="13"/>
        <v>28284</v>
      </c>
      <c r="J36" s="673">
        <f t="shared" si="13"/>
        <v>26186</v>
      </c>
      <c r="K36" s="674">
        <f t="shared" si="13"/>
        <v>54470</v>
      </c>
      <c r="L36" s="672">
        <f t="shared" si="13"/>
        <v>3559055</v>
      </c>
      <c r="M36" s="675">
        <f t="shared" si="13"/>
        <v>3466092</v>
      </c>
      <c r="N36" s="414">
        <f t="shared" si="13"/>
        <v>7025147</v>
      </c>
      <c r="O36" s="49">
        <f t="shared" si="13"/>
        <v>22335008</v>
      </c>
    </row>
    <row r="37" spans="1:15" ht="18" customHeight="1" thickBot="1">
      <c r="A37" s="35" t="s">
        <v>149</v>
      </c>
      <c r="B37" s="671"/>
      <c r="C37" s="676">
        <f>SUM(C24:C34)</f>
        <v>17260671</v>
      </c>
      <c r="D37" s="677">
        <f aca="true" t="shared" si="14" ref="D37:O37">SUM(D24:D34)</f>
        <v>751771</v>
      </c>
      <c r="E37" s="480">
        <f t="shared" si="14"/>
        <v>18012442</v>
      </c>
      <c r="F37" s="678">
        <f t="shared" si="14"/>
        <v>4009412</v>
      </c>
      <c r="G37" s="677">
        <f t="shared" si="14"/>
        <v>3920091</v>
      </c>
      <c r="H37" s="679">
        <f t="shared" si="14"/>
        <v>7929503</v>
      </c>
      <c r="I37" s="678">
        <f t="shared" si="14"/>
        <v>44194</v>
      </c>
      <c r="J37" s="677">
        <f t="shared" si="14"/>
        <v>44646</v>
      </c>
      <c r="K37" s="679">
        <f t="shared" si="14"/>
        <v>88840</v>
      </c>
      <c r="L37" s="678">
        <f t="shared" si="14"/>
        <v>4053606</v>
      </c>
      <c r="M37" s="680">
        <f t="shared" si="14"/>
        <v>3964737</v>
      </c>
      <c r="N37" s="415">
        <f t="shared" si="14"/>
        <v>8018343</v>
      </c>
      <c r="O37" s="43">
        <f t="shared" si="14"/>
        <v>26030785</v>
      </c>
    </row>
    <row r="38" spans="1:15" ht="16.5" customHeight="1">
      <c r="A38" s="42" t="s">
        <v>3</v>
      </c>
      <c r="B38" s="41"/>
      <c r="C38" s="40"/>
      <c r="D38" s="39"/>
      <c r="E38" s="481"/>
      <c r="F38" s="40"/>
      <c r="G38" s="39"/>
      <c r="H38" s="37"/>
      <c r="I38" s="40"/>
      <c r="J38" s="39"/>
      <c r="K38" s="38"/>
      <c r="L38" s="89"/>
      <c r="M38" s="399"/>
      <c r="N38" s="416"/>
      <c r="O38" s="36"/>
    </row>
    <row r="39" spans="1:15" ht="16.5" customHeight="1">
      <c r="A39" s="35" t="s">
        <v>150</v>
      </c>
      <c r="B39" s="34"/>
      <c r="C39" s="439">
        <f>(C34/C21-1)*100</f>
        <v>9.232445658168743</v>
      </c>
      <c r="D39" s="440">
        <f aca="true" t="shared" si="15" ref="D39:O39">(D34/D21-1)*100</f>
        <v>8.693474527761879</v>
      </c>
      <c r="E39" s="482">
        <f t="shared" si="15"/>
        <v>9.20839094738255</v>
      </c>
      <c r="F39" s="439">
        <f t="shared" si="15"/>
        <v>17.667628178828632</v>
      </c>
      <c r="G39" s="441">
        <f t="shared" si="15"/>
        <v>17.550954235250572</v>
      </c>
      <c r="H39" s="442">
        <f t="shared" si="15"/>
        <v>17.608380593780737</v>
      </c>
      <c r="I39" s="443">
        <f t="shared" si="15"/>
        <v>-1.6062176165803077</v>
      </c>
      <c r="J39" s="440">
        <f t="shared" si="15"/>
        <v>8.136338647608564</v>
      </c>
      <c r="K39" s="444">
        <f t="shared" si="15"/>
        <v>3.120832221925851</v>
      </c>
      <c r="L39" s="443">
        <f t="shared" si="15"/>
        <v>17.4356607903418</v>
      </c>
      <c r="M39" s="445">
        <f t="shared" si="15"/>
        <v>17.44733761106523</v>
      </c>
      <c r="N39" s="446">
        <f t="shared" si="15"/>
        <v>17.44158729622538</v>
      </c>
      <c r="O39" s="447">
        <f t="shared" si="15"/>
        <v>11.62698702664764</v>
      </c>
    </row>
    <row r="40" spans="1:15" ht="7.5" customHeight="1" thickBot="1">
      <c r="A40" s="33"/>
      <c r="B40" s="32"/>
      <c r="C40" s="31"/>
      <c r="D40" s="30"/>
      <c r="E40" s="483"/>
      <c r="F40" s="29"/>
      <c r="G40" s="27"/>
      <c r="H40" s="26"/>
      <c r="I40" s="29"/>
      <c r="J40" s="27"/>
      <c r="K40" s="28"/>
      <c r="L40" s="29"/>
      <c r="M40" s="402"/>
      <c r="N40" s="417"/>
      <c r="O40" s="25"/>
    </row>
    <row r="41" spans="1:15" ht="16.5" customHeight="1">
      <c r="A41" s="24" t="s">
        <v>2</v>
      </c>
      <c r="B41" s="23"/>
      <c r="C41" s="22"/>
      <c r="D41" s="21"/>
      <c r="E41" s="484"/>
      <c r="F41" s="20"/>
      <c r="G41" s="18"/>
      <c r="H41" s="17"/>
      <c r="I41" s="20"/>
      <c r="J41" s="18"/>
      <c r="K41" s="19"/>
      <c r="L41" s="20"/>
      <c r="M41" s="403"/>
      <c r="N41" s="418"/>
      <c r="O41" s="16"/>
    </row>
    <row r="42" spans="1:15" ht="16.5" customHeight="1" thickBot="1">
      <c r="A42" s="427" t="s">
        <v>151</v>
      </c>
      <c r="B42" s="15"/>
      <c r="C42" s="14">
        <f aca="true" t="shared" si="16" ref="C42:O42">(C37/C36-1)*100</f>
        <v>18.635357405706433</v>
      </c>
      <c r="D42" s="10">
        <f t="shared" si="16"/>
        <v>-1.1494872539982826</v>
      </c>
      <c r="E42" s="485">
        <f t="shared" si="16"/>
        <v>17.652550862480076</v>
      </c>
      <c r="F42" s="14">
        <f t="shared" si="16"/>
        <v>13.556274252847334</v>
      </c>
      <c r="G42" s="13">
        <f t="shared" si="16"/>
        <v>13.959247723629664</v>
      </c>
      <c r="H42" s="9">
        <f t="shared" si="16"/>
        <v>13.755134544320446</v>
      </c>
      <c r="I42" s="12">
        <f t="shared" si="16"/>
        <v>56.25088389195305</v>
      </c>
      <c r="J42" s="10">
        <f t="shared" si="16"/>
        <v>70.49568471702436</v>
      </c>
      <c r="K42" s="11">
        <f t="shared" si="16"/>
        <v>63.09895355241417</v>
      </c>
      <c r="L42" s="12">
        <f t="shared" si="16"/>
        <v>13.895570593879558</v>
      </c>
      <c r="M42" s="404">
        <f t="shared" si="16"/>
        <v>14.386375202966327</v>
      </c>
      <c r="N42" s="419">
        <f t="shared" si="16"/>
        <v>14.137725516633326</v>
      </c>
      <c r="O42" s="8">
        <f t="shared" si="16"/>
        <v>16.547014444767605</v>
      </c>
    </row>
    <row r="43" spans="1:14" s="5" customFormat="1" ht="17.25" customHeight="1" thickTop="1">
      <c r="A43" s="88" t="s">
        <v>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8" t="s">
        <v>0</v>
      </c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5">
      <c r="C65525" s="2" t="e">
        <f>((C65521/C65508)-1)*100</f>
        <v>#DIV/0!</v>
      </c>
    </row>
  </sheetData>
  <sheetProtection/>
  <mergeCells count="13">
    <mergeCell ref="N1:O1"/>
    <mergeCell ref="C7:E7"/>
    <mergeCell ref="O7:O10"/>
    <mergeCell ref="E9:E10"/>
    <mergeCell ref="A4:O5"/>
    <mergeCell ref="A24:A34"/>
    <mergeCell ref="A11:A22"/>
    <mergeCell ref="A9:B9"/>
    <mergeCell ref="F9:H9"/>
    <mergeCell ref="C9:C10"/>
    <mergeCell ref="D9:D10"/>
    <mergeCell ref="F7:N8"/>
    <mergeCell ref="I9:K9"/>
  </mergeCells>
  <conditionalFormatting sqref="A39:B39 P39:IV39 A42:B42 P42:IV42">
    <cfRule type="cellIs" priority="1" dxfId="91" operator="lessThan" stopIfTrue="1">
      <formula>0</formula>
    </cfRule>
  </conditionalFormatting>
  <conditionalFormatting sqref="C38:O4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3" t="s">
        <v>28</v>
      </c>
      <c r="O1" s="513"/>
    </row>
    <row r="2" ht="5.25" customHeight="1"/>
    <row r="3" ht="4.5" customHeight="1" thickBot="1"/>
    <row r="4" spans="1:15" ht="13.5" customHeight="1" thickTop="1">
      <c r="A4" s="519" t="s">
        <v>32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</row>
    <row r="5" spans="1:15" ht="12.75" customHeight="1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4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2" t="s">
        <v>26</v>
      </c>
      <c r="D7" s="503"/>
      <c r="E7" s="512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4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11"/>
      <c r="O8" s="515"/>
    </row>
    <row r="9" spans="1:15" ht="21.75" customHeight="1" thickBot="1" thickTop="1">
      <c r="A9" s="500" t="s">
        <v>23</v>
      </c>
      <c r="B9" s="501"/>
      <c r="C9" s="504" t="s">
        <v>22</v>
      </c>
      <c r="D9" s="506" t="s">
        <v>21</v>
      </c>
      <c r="E9" s="517" t="s">
        <v>17</v>
      </c>
      <c r="F9" s="502" t="s">
        <v>22</v>
      </c>
      <c r="G9" s="503"/>
      <c r="H9" s="503"/>
      <c r="I9" s="502" t="s">
        <v>21</v>
      </c>
      <c r="J9" s="503"/>
      <c r="K9" s="512"/>
      <c r="L9" s="92" t="s">
        <v>20</v>
      </c>
      <c r="M9" s="91"/>
      <c r="N9" s="91"/>
      <c r="O9" s="515"/>
    </row>
    <row r="10" spans="1:15" s="71" customFormat="1" ht="18.75" customHeight="1" thickBot="1">
      <c r="A10" s="77"/>
      <c r="B10" s="76"/>
      <c r="C10" s="505"/>
      <c r="D10" s="507"/>
      <c r="E10" s="518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397" t="s">
        <v>18</v>
      </c>
      <c r="N10" s="75" t="s">
        <v>17</v>
      </c>
      <c r="O10" s="516"/>
    </row>
    <row r="11" spans="1:15" s="69" customFormat="1" ht="18.75" customHeight="1" thickTop="1">
      <c r="A11" s="496">
        <v>2012</v>
      </c>
      <c r="B11" s="62" t="s">
        <v>7</v>
      </c>
      <c r="C11" s="430">
        <v>9210.109999999999</v>
      </c>
      <c r="D11" s="431">
        <v>1039.0659999999993</v>
      </c>
      <c r="E11" s="475">
        <f aca="true" t="shared" si="0" ref="E11:E34">D11+C11</f>
        <v>10249.175999999998</v>
      </c>
      <c r="F11" s="430">
        <v>25396.219</v>
      </c>
      <c r="G11" s="432">
        <v>14189.631999999996</v>
      </c>
      <c r="H11" s="433">
        <f aca="true" t="shared" si="1" ref="H11:H22">G11+F11</f>
        <v>39585.850999999995</v>
      </c>
      <c r="I11" s="434">
        <v>2258.958</v>
      </c>
      <c r="J11" s="435">
        <v>545.3380000000001</v>
      </c>
      <c r="K11" s="436">
        <f aca="true" t="shared" si="2" ref="K11:K22">J11+I11</f>
        <v>2804.2960000000003</v>
      </c>
      <c r="L11" s="437">
        <f aca="true" t="shared" si="3" ref="L11:N26">I11+F11</f>
        <v>27655.177</v>
      </c>
      <c r="M11" s="438">
        <f t="shared" si="3"/>
        <v>14734.969999999996</v>
      </c>
      <c r="N11" s="411">
        <f t="shared" si="3"/>
        <v>42390.147</v>
      </c>
      <c r="O11" s="70">
        <f aca="true" t="shared" si="4" ref="O11:O32">N11+E11</f>
        <v>52639.323</v>
      </c>
    </row>
    <row r="12" spans="1:15" ht="18.75" customHeight="1">
      <c r="A12" s="497"/>
      <c r="B12" s="62" t="s">
        <v>6</v>
      </c>
      <c r="C12" s="52">
        <v>9720.685</v>
      </c>
      <c r="D12" s="61">
        <v>1309.3049999999996</v>
      </c>
      <c r="E12" s="476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2">
        <f t="shared" si="3"/>
        <v>28480.868</v>
      </c>
      <c r="M12" s="398">
        <f t="shared" si="3"/>
        <v>17636.171000000006</v>
      </c>
      <c r="N12" s="412">
        <f t="shared" si="3"/>
        <v>46117.039000000004</v>
      </c>
      <c r="O12" s="55">
        <f t="shared" si="4"/>
        <v>57147.029</v>
      </c>
    </row>
    <row r="13" spans="1:15" ht="18.75" customHeight="1">
      <c r="A13" s="497"/>
      <c r="B13" s="62" t="s">
        <v>5</v>
      </c>
      <c r="C13" s="52">
        <v>11697.127000000002</v>
      </c>
      <c r="D13" s="61">
        <v>1510.873999999999</v>
      </c>
      <c r="E13" s="476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2">
        <v>2734.741</v>
      </c>
      <c r="J13" s="58">
        <v>1962.816</v>
      </c>
      <c r="K13" s="57">
        <f t="shared" si="2"/>
        <v>4697.557</v>
      </c>
      <c r="L13" s="362">
        <f t="shared" si="3"/>
        <v>27741.070999999996</v>
      </c>
      <c r="M13" s="398">
        <f t="shared" si="3"/>
        <v>20266.154000000002</v>
      </c>
      <c r="N13" s="412">
        <f t="shared" si="3"/>
        <v>48007.225</v>
      </c>
      <c r="O13" s="55">
        <f t="shared" si="4"/>
        <v>61215.225999999995</v>
      </c>
    </row>
    <row r="14" spans="1:15" ht="18.75" customHeight="1">
      <c r="A14" s="497"/>
      <c r="B14" s="62" t="s">
        <v>16</v>
      </c>
      <c r="C14" s="52">
        <v>9890.865999999996</v>
      </c>
      <c r="D14" s="61">
        <v>1125.8489999999988</v>
      </c>
      <c r="E14" s="476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2">
        <f t="shared" si="3"/>
        <v>32751.307999999997</v>
      </c>
      <c r="M14" s="398">
        <f t="shared" si="3"/>
        <v>18381.163999999997</v>
      </c>
      <c r="N14" s="412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497"/>
      <c r="B15" s="62" t="s">
        <v>15</v>
      </c>
      <c r="C15" s="52">
        <v>11143.578999999994</v>
      </c>
      <c r="D15" s="61">
        <v>1192.4209999999964</v>
      </c>
      <c r="E15" s="476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2">
        <f t="shared" si="3"/>
        <v>33430.639999999985</v>
      </c>
      <c r="M15" s="398">
        <f t="shared" si="3"/>
        <v>19343.227999999996</v>
      </c>
      <c r="N15" s="412">
        <f t="shared" si="3"/>
        <v>52773.86799999998</v>
      </c>
      <c r="O15" s="55">
        <f t="shared" si="4"/>
        <v>65109.86799999997</v>
      </c>
    </row>
    <row r="16" spans="1:15" s="382" customFormat="1" ht="18.75" customHeight="1">
      <c r="A16" s="497"/>
      <c r="B16" s="68" t="s">
        <v>14</v>
      </c>
      <c r="C16" s="52">
        <v>10325.54199999999</v>
      </c>
      <c r="D16" s="61">
        <v>1140.5299999999997</v>
      </c>
      <c r="E16" s="476">
        <f t="shared" si="0"/>
        <v>11466.07199999999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2">
        <f t="shared" si="3"/>
        <v>26139.621</v>
      </c>
      <c r="M16" s="398">
        <f t="shared" si="3"/>
        <v>18567.443</v>
      </c>
      <c r="N16" s="412">
        <f t="shared" si="3"/>
        <v>44707.064000000006</v>
      </c>
      <c r="O16" s="55">
        <f t="shared" si="4"/>
        <v>56173.136</v>
      </c>
    </row>
    <row r="17" spans="1:15" s="385" customFormat="1" ht="18.75" customHeight="1">
      <c r="A17" s="497"/>
      <c r="B17" s="62" t="s">
        <v>13</v>
      </c>
      <c r="C17" s="52">
        <v>10297.995999999996</v>
      </c>
      <c r="D17" s="61">
        <v>1229.7600000000004</v>
      </c>
      <c r="E17" s="476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2">
        <f t="shared" si="3"/>
        <v>24327.229</v>
      </c>
      <c r="M17" s="398">
        <f t="shared" si="3"/>
        <v>17153.84599999999</v>
      </c>
      <c r="N17" s="412">
        <f t="shared" si="3"/>
        <v>41481.07499999999</v>
      </c>
      <c r="O17" s="55">
        <f t="shared" si="4"/>
        <v>53008.830999999984</v>
      </c>
    </row>
    <row r="18" spans="1:15" s="396" customFormat="1" ht="18.75" customHeight="1">
      <c r="A18" s="497"/>
      <c r="B18" s="62" t="s">
        <v>12</v>
      </c>
      <c r="C18" s="52">
        <v>9764.418000000003</v>
      </c>
      <c r="D18" s="61">
        <v>1549.9879999999991</v>
      </c>
      <c r="E18" s="476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2">
        <f t="shared" si="3"/>
        <v>27282.009000000013</v>
      </c>
      <c r="M18" s="398">
        <f t="shared" si="3"/>
        <v>19350.002</v>
      </c>
      <c r="N18" s="412">
        <f t="shared" si="3"/>
        <v>46632.01100000001</v>
      </c>
      <c r="O18" s="55">
        <f t="shared" si="4"/>
        <v>57946.417000000016</v>
      </c>
    </row>
    <row r="19" spans="1:15" ht="18.75" customHeight="1">
      <c r="A19" s="497"/>
      <c r="B19" s="62" t="s">
        <v>11</v>
      </c>
      <c r="C19" s="52">
        <v>9757.755999999996</v>
      </c>
      <c r="D19" s="61">
        <v>1184.679999999998</v>
      </c>
      <c r="E19" s="476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2">
        <f t="shared" si="3"/>
        <v>27188.675999999992</v>
      </c>
      <c r="M19" s="398">
        <f t="shared" si="3"/>
        <v>21067.359000000008</v>
      </c>
      <c r="N19" s="412">
        <f t="shared" si="3"/>
        <v>48256.034999999996</v>
      </c>
      <c r="O19" s="55">
        <f t="shared" si="4"/>
        <v>59198.47099999999</v>
      </c>
    </row>
    <row r="20" spans="1:15" s="405" customFormat="1" ht="18.75" customHeight="1">
      <c r="A20" s="498"/>
      <c r="B20" s="62" t="s">
        <v>10</v>
      </c>
      <c r="C20" s="52">
        <v>11058.368999999992</v>
      </c>
      <c r="D20" s="61">
        <v>1354.8229999999976</v>
      </c>
      <c r="E20" s="476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2">
        <f t="shared" si="3"/>
        <v>29121.21600000001</v>
      </c>
      <c r="M20" s="398">
        <f t="shared" si="3"/>
        <v>19691.68399999999</v>
      </c>
      <c r="N20" s="412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497"/>
      <c r="B21" s="62" t="s">
        <v>9</v>
      </c>
      <c r="C21" s="52">
        <v>11508.782999999994</v>
      </c>
      <c r="D21" s="61">
        <v>1266.3759999999988</v>
      </c>
      <c r="E21" s="476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2">
        <f t="shared" si="3"/>
        <v>27939.52500000001</v>
      </c>
      <c r="M21" s="398">
        <f t="shared" si="3"/>
        <v>22149.248000000003</v>
      </c>
      <c r="N21" s="412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499"/>
      <c r="B22" s="62" t="s">
        <v>8</v>
      </c>
      <c r="C22" s="52">
        <v>12160.971999999998</v>
      </c>
      <c r="D22" s="61">
        <v>1509.9099999999978</v>
      </c>
      <c r="E22" s="476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2">
        <f t="shared" si="3"/>
        <v>28595.596000000005</v>
      </c>
      <c r="M22" s="398">
        <f t="shared" si="3"/>
        <v>22065.155000000006</v>
      </c>
      <c r="N22" s="412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477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99">
        <f t="shared" si="3"/>
        <v>0</v>
      </c>
      <c r="N23" s="413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1154.3319999999992</v>
      </c>
      <c r="E24" s="476">
        <f t="shared" si="0"/>
        <v>10958.871</v>
      </c>
      <c r="F24" s="60">
        <v>27487.991</v>
      </c>
      <c r="G24" s="50">
        <v>15208.326999999997</v>
      </c>
      <c r="H24" s="56">
        <f aca="true" t="shared" si="5" ref="H24:H29">G24+F24</f>
        <v>42696.318</v>
      </c>
      <c r="I24" s="59">
        <v>3909.5429999999997</v>
      </c>
      <c r="J24" s="58">
        <v>1861.331</v>
      </c>
      <c r="K24" s="57">
        <f aca="true" t="shared" si="6" ref="K24:K29">J24+I24</f>
        <v>5770.874</v>
      </c>
      <c r="L24" s="362">
        <f t="shared" si="3"/>
        <v>31397.534</v>
      </c>
      <c r="M24" s="398">
        <f t="shared" si="3"/>
        <v>17069.657999999996</v>
      </c>
      <c r="N24" s="412">
        <f t="shared" si="3"/>
        <v>48467.191999999995</v>
      </c>
      <c r="O24" s="55">
        <f t="shared" si="4"/>
        <v>59426.062999999995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1289.9029999999982</v>
      </c>
      <c r="E25" s="476">
        <f t="shared" si="0"/>
        <v>11229.578999999996</v>
      </c>
      <c r="F25" s="60">
        <v>27857.914</v>
      </c>
      <c r="G25" s="50">
        <v>15050.063999999997</v>
      </c>
      <c r="H25" s="56">
        <f t="shared" si="5"/>
        <v>42907.977999999996</v>
      </c>
      <c r="I25" s="59">
        <v>3371.753</v>
      </c>
      <c r="J25" s="58">
        <v>2178.4819999999995</v>
      </c>
      <c r="K25" s="57">
        <f t="shared" si="6"/>
        <v>5550.235</v>
      </c>
      <c r="L25" s="362">
        <f t="shared" si="3"/>
        <v>31229.667</v>
      </c>
      <c r="M25" s="398">
        <f t="shared" si="3"/>
        <v>17228.545999999995</v>
      </c>
      <c r="N25" s="412">
        <f t="shared" si="3"/>
        <v>48458.212999999996</v>
      </c>
      <c r="O25" s="55">
        <f t="shared" si="4"/>
        <v>59687.791999999994</v>
      </c>
    </row>
    <row r="26" spans="1:15" ht="19.5" customHeight="1">
      <c r="A26" s="63"/>
      <c r="B26" s="90" t="s">
        <v>5</v>
      </c>
      <c r="C26" s="52">
        <v>10024.576999999981</v>
      </c>
      <c r="D26" s="61">
        <v>1081.1619999999996</v>
      </c>
      <c r="E26" s="476">
        <f t="shared" si="0"/>
        <v>11105.738999999981</v>
      </c>
      <c r="F26" s="60">
        <v>24785.476000000002</v>
      </c>
      <c r="G26" s="50">
        <v>15882.218</v>
      </c>
      <c r="H26" s="56">
        <f t="shared" si="5"/>
        <v>40667.694</v>
      </c>
      <c r="I26" s="59">
        <v>3305.784</v>
      </c>
      <c r="J26" s="58">
        <v>2031.0500000000002</v>
      </c>
      <c r="K26" s="57">
        <f t="shared" si="6"/>
        <v>5336.834000000001</v>
      </c>
      <c r="L26" s="362">
        <f t="shared" si="3"/>
        <v>28091.260000000002</v>
      </c>
      <c r="M26" s="398">
        <f t="shared" si="3"/>
        <v>17913.268</v>
      </c>
      <c r="N26" s="412">
        <f t="shared" si="3"/>
        <v>46004.528000000006</v>
      </c>
      <c r="O26" s="55">
        <f t="shared" si="4"/>
        <v>57110.266999999985</v>
      </c>
    </row>
    <row r="27" spans="1:15" ht="19.5" customHeight="1">
      <c r="A27" s="63"/>
      <c r="B27" s="90" t="s">
        <v>16</v>
      </c>
      <c r="C27" s="52">
        <v>10151.062999999995</v>
      </c>
      <c r="D27" s="61">
        <v>1176.3979999999992</v>
      </c>
      <c r="E27" s="476">
        <f t="shared" si="0"/>
        <v>11327.460999999994</v>
      </c>
      <c r="F27" s="60">
        <v>30237.053999999996</v>
      </c>
      <c r="G27" s="50">
        <v>15926.276000000002</v>
      </c>
      <c r="H27" s="56">
        <f t="shared" si="5"/>
        <v>46163.33</v>
      </c>
      <c r="I27" s="59">
        <v>1399.969</v>
      </c>
      <c r="J27" s="58">
        <v>1162.9289999999999</v>
      </c>
      <c r="K27" s="57">
        <f t="shared" si="6"/>
        <v>2562.898</v>
      </c>
      <c r="L27" s="362">
        <f aca="true" t="shared" si="7" ref="L27:N32">I27+F27</f>
        <v>31637.022999999997</v>
      </c>
      <c r="M27" s="398">
        <f t="shared" si="7"/>
        <v>17089.205</v>
      </c>
      <c r="N27" s="412">
        <f t="shared" si="7"/>
        <v>48726.228</v>
      </c>
      <c r="O27" s="55">
        <f t="shared" si="4"/>
        <v>60053.689</v>
      </c>
    </row>
    <row r="28" spans="1:15" ht="19.5" customHeight="1">
      <c r="A28" s="63"/>
      <c r="B28" s="90" t="s">
        <v>15</v>
      </c>
      <c r="C28" s="52">
        <v>11758.83799999999</v>
      </c>
      <c r="D28" s="61">
        <v>1480.0359999999991</v>
      </c>
      <c r="E28" s="476">
        <f t="shared" si="0"/>
        <v>13238.873999999989</v>
      </c>
      <c r="F28" s="60">
        <v>28070.91800000001</v>
      </c>
      <c r="G28" s="50">
        <v>15180.267999999996</v>
      </c>
      <c r="H28" s="56">
        <f t="shared" si="5"/>
        <v>43251.186</v>
      </c>
      <c r="I28" s="59">
        <v>2740.196999999999</v>
      </c>
      <c r="J28" s="58">
        <v>1668.8619999999994</v>
      </c>
      <c r="K28" s="57">
        <f t="shared" si="6"/>
        <v>4409.058999999998</v>
      </c>
      <c r="L28" s="362">
        <f t="shared" si="7"/>
        <v>30811.11500000001</v>
      </c>
      <c r="M28" s="398">
        <f t="shared" si="7"/>
        <v>16849.129999999997</v>
      </c>
      <c r="N28" s="412">
        <f t="shared" si="7"/>
        <v>47660.245</v>
      </c>
      <c r="O28" s="55">
        <f t="shared" si="4"/>
        <v>60899.11899999999</v>
      </c>
    </row>
    <row r="29" spans="1:15" ht="19.5" customHeight="1">
      <c r="A29" s="63"/>
      <c r="B29" s="90" t="s">
        <v>14</v>
      </c>
      <c r="C29" s="52">
        <v>11047.405000000008</v>
      </c>
      <c r="D29" s="61">
        <v>1397.5329999999972</v>
      </c>
      <c r="E29" s="476">
        <f t="shared" si="0"/>
        <v>12444.938000000006</v>
      </c>
      <c r="F29" s="60">
        <v>24475.492000000002</v>
      </c>
      <c r="G29" s="50">
        <v>15419.992999999997</v>
      </c>
      <c r="H29" s="56">
        <f t="shared" si="5"/>
        <v>39895.485</v>
      </c>
      <c r="I29" s="59">
        <v>2458.642</v>
      </c>
      <c r="J29" s="58">
        <v>1779.811</v>
      </c>
      <c r="K29" s="57">
        <f t="shared" si="6"/>
        <v>4238.4529999999995</v>
      </c>
      <c r="L29" s="362">
        <f t="shared" si="7"/>
        <v>26934.134000000002</v>
      </c>
      <c r="M29" s="398">
        <f t="shared" si="7"/>
        <v>17199.803999999996</v>
      </c>
      <c r="N29" s="412">
        <f t="shared" si="7"/>
        <v>44133.938</v>
      </c>
      <c r="O29" s="55">
        <f t="shared" si="4"/>
        <v>56578.876000000004</v>
      </c>
    </row>
    <row r="30" spans="1:15" ht="19.5" customHeight="1">
      <c r="A30" s="63"/>
      <c r="B30" s="90" t="s">
        <v>13</v>
      </c>
      <c r="C30" s="52">
        <v>10698.71700000001</v>
      </c>
      <c r="D30" s="61">
        <v>1655.5049999999974</v>
      </c>
      <c r="E30" s="476">
        <f t="shared" si="0"/>
        <v>12354.222000000007</v>
      </c>
      <c r="F30" s="60">
        <v>21244.858999999993</v>
      </c>
      <c r="G30" s="50">
        <v>14210.873</v>
      </c>
      <c r="H30" s="56">
        <f>G30+F30</f>
        <v>35455.73199999999</v>
      </c>
      <c r="I30" s="59">
        <v>3231.4840000000004</v>
      </c>
      <c r="J30" s="58">
        <v>2287.105</v>
      </c>
      <c r="K30" s="57">
        <f>J30+I30</f>
        <v>5518.589</v>
      </c>
      <c r="L30" s="362">
        <f t="shared" si="7"/>
        <v>24476.342999999993</v>
      </c>
      <c r="M30" s="398">
        <f t="shared" si="7"/>
        <v>16497.978</v>
      </c>
      <c r="N30" s="412">
        <f t="shared" si="7"/>
        <v>40974.32099999999</v>
      </c>
      <c r="O30" s="55">
        <f t="shared" si="4"/>
        <v>53328.543</v>
      </c>
    </row>
    <row r="31" spans="1:15" ht="19.5" customHeight="1">
      <c r="A31" s="63"/>
      <c r="B31" s="90" t="s">
        <v>12</v>
      </c>
      <c r="C31" s="52">
        <v>12226.77099999999</v>
      </c>
      <c r="D31" s="61">
        <v>1404.2679999999968</v>
      </c>
      <c r="E31" s="476">
        <f t="shared" si="0"/>
        <v>13631.038999999986</v>
      </c>
      <c r="F31" s="60">
        <v>23896.110999999997</v>
      </c>
      <c r="G31" s="50">
        <v>15074.584000000003</v>
      </c>
      <c r="H31" s="56">
        <f>G31+F31</f>
        <v>38970.695</v>
      </c>
      <c r="I31" s="59">
        <v>3508.2569999999996</v>
      </c>
      <c r="J31" s="58">
        <v>2625.5700000000006</v>
      </c>
      <c r="K31" s="57">
        <f>J31+I31</f>
        <v>6133.827</v>
      </c>
      <c r="L31" s="362">
        <f t="shared" si="7"/>
        <v>27404.367999999995</v>
      </c>
      <c r="M31" s="398">
        <f t="shared" si="7"/>
        <v>17700.154000000002</v>
      </c>
      <c r="N31" s="412">
        <f t="shared" si="7"/>
        <v>45104.522</v>
      </c>
      <c r="O31" s="55">
        <f t="shared" si="4"/>
        <v>58735.56099999999</v>
      </c>
    </row>
    <row r="32" spans="1:15" ht="19.5" customHeight="1">
      <c r="A32" s="63"/>
      <c r="B32" s="90" t="s">
        <v>11</v>
      </c>
      <c r="C32" s="52">
        <v>10965.478000000001</v>
      </c>
      <c r="D32" s="61">
        <v>1288.1589999999994</v>
      </c>
      <c r="E32" s="476">
        <f t="shared" si="0"/>
        <v>12253.637</v>
      </c>
      <c r="F32" s="60">
        <v>24812.34999999999</v>
      </c>
      <c r="G32" s="50">
        <v>15647.332000000002</v>
      </c>
      <c r="H32" s="56">
        <f>G32+F32</f>
        <v>40459.68199999999</v>
      </c>
      <c r="I32" s="59">
        <v>2924.3150000000005</v>
      </c>
      <c r="J32" s="58">
        <v>2255.831</v>
      </c>
      <c r="K32" s="57">
        <f>J32+I32</f>
        <v>5180.146000000001</v>
      </c>
      <c r="L32" s="362">
        <f t="shared" si="7"/>
        <v>27736.664999999994</v>
      </c>
      <c r="M32" s="398">
        <f t="shared" si="7"/>
        <v>17903.163</v>
      </c>
      <c r="N32" s="412">
        <f t="shared" si="7"/>
        <v>45639.827999999994</v>
      </c>
      <c r="O32" s="55">
        <f t="shared" si="4"/>
        <v>57893.465</v>
      </c>
    </row>
    <row r="33" spans="1:15" ht="19.5" customHeight="1">
      <c r="A33" s="63"/>
      <c r="B33" s="90" t="s">
        <v>10</v>
      </c>
      <c r="C33" s="52">
        <v>11214.895999999999</v>
      </c>
      <c r="D33" s="61">
        <v>1349.9679999999996</v>
      </c>
      <c r="E33" s="476">
        <f t="shared" si="0"/>
        <v>12564.863999999998</v>
      </c>
      <c r="F33" s="60">
        <v>28305.326000000005</v>
      </c>
      <c r="G33" s="50">
        <v>17441.281000000003</v>
      </c>
      <c r="H33" s="56">
        <f>G33+F33</f>
        <v>45746.607</v>
      </c>
      <c r="I33" s="59">
        <v>3254.728</v>
      </c>
      <c r="J33" s="58">
        <v>2745.806</v>
      </c>
      <c r="K33" s="57">
        <f>J33+I33</f>
        <v>6000.534</v>
      </c>
      <c r="L33" s="362">
        <f>I33+F33</f>
        <v>31560.054000000004</v>
      </c>
      <c r="M33" s="398">
        <f>J33+G33</f>
        <v>20187.087000000003</v>
      </c>
      <c r="N33" s="412">
        <f>K33+H33</f>
        <v>51747.141</v>
      </c>
      <c r="O33" s="55">
        <f>N33+E33</f>
        <v>64312.005000000005</v>
      </c>
    </row>
    <row r="34" spans="1:15" ht="19.5" customHeight="1" thickBot="1">
      <c r="A34" s="63"/>
      <c r="B34" s="90" t="s">
        <v>9</v>
      </c>
      <c r="C34" s="52">
        <v>11443.944000000003</v>
      </c>
      <c r="D34" s="61">
        <v>1262.3880000000017</v>
      </c>
      <c r="E34" s="476">
        <f t="shared" si="0"/>
        <v>12706.332000000006</v>
      </c>
      <c r="F34" s="60">
        <v>26991.86800000001</v>
      </c>
      <c r="G34" s="50">
        <v>17825.604</v>
      </c>
      <c r="H34" s="56">
        <f>G34+F34</f>
        <v>44817.47200000001</v>
      </c>
      <c r="I34" s="59">
        <v>1308.256</v>
      </c>
      <c r="J34" s="58">
        <v>1965.8430000000003</v>
      </c>
      <c r="K34" s="57">
        <f>J34+I34</f>
        <v>3274.099</v>
      </c>
      <c r="L34" s="362">
        <f>I34+F34</f>
        <v>28300.12400000001</v>
      </c>
      <c r="M34" s="398">
        <f>J34+G34</f>
        <v>19791.447</v>
      </c>
      <c r="N34" s="412">
        <f>K34+H34</f>
        <v>48091.57100000001</v>
      </c>
      <c r="O34" s="55">
        <f>N34+E34</f>
        <v>60797.90300000002</v>
      </c>
    </row>
    <row r="35" spans="1:15" ht="18" customHeight="1">
      <c r="A35" s="53" t="s">
        <v>4</v>
      </c>
      <c r="B35" s="41"/>
      <c r="C35" s="40"/>
      <c r="D35" s="39"/>
      <c r="E35" s="478"/>
      <c r="F35" s="40"/>
      <c r="G35" s="39"/>
      <c r="H35" s="38"/>
      <c r="I35" s="40"/>
      <c r="J35" s="39"/>
      <c r="K35" s="38"/>
      <c r="L35" s="89"/>
      <c r="M35" s="399"/>
      <c r="N35" s="413"/>
      <c r="O35" s="36"/>
    </row>
    <row r="36" spans="1:15" ht="18" customHeight="1">
      <c r="A36" s="35" t="s">
        <v>148</v>
      </c>
      <c r="B36" s="48"/>
      <c r="C36" s="52">
        <f>SUM(C11:C21)</f>
        <v>114375.23099999996</v>
      </c>
      <c r="D36" s="50">
        <f aca="true" t="shared" si="8" ref="D36:O36">SUM(D11:D21)</f>
        <v>13903.67199999999</v>
      </c>
      <c r="E36" s="479">
        <f t="shared" si="8"/>
        <v>128278.90299999993</v>
      </c>
      <c r="F36" s="52">
        <f t="shared" si="8"/>
        <v>283528.84599999996</v>
      </c>
      <c r="G36" s="50">
        <f t="shared" si="8"/>
        <v>188271.649</v>
      </c>
      <c r="H36" s="51">
        <f t="shared" si="8"/>
        <v>471800.49499999994</v>
      </c>
      <c r="I36" s="52">
        <f t="shared" si="8"/>
        <v>28528.494000000002</v>
      </c>
      <c r="J36" s="50">
        <f t="shared" si="8"/>
        <v>20069.620000000003</v>
      </c>
      <c r="K36" s="51">
        <f t="shared" si="8"/>
        <v>48598.11400000001</v>
      </c>
      <c r="L36" s="52">
        <f t="shared" si="8"/>
        <v>312057.34</v>
      </c>
      <c r="M36" s="400">
        <f t="shared" si="8"/>
        <v>208341.26899999997</v>
      </c>
      <c r="N36" s="414">
        <f t="shared" si="8"/>
        <v>520398.60899999994</v>
      </c>
      <c r="O36" s="49">
        <f t="shared" si="8"/>
        <v>648677.5119999999</v>
      </c>
    </row>
    <row r="37" spans="1:15" ht="18" customHeight="1" thickBot="1">
      <c r="A37" s="35" t="s">
        <v>149</v>
      </c>
      <c r="B37" s="48"/>
      <c r="C37" s="47">
        <f>SUM(C24:C34)</f>
        <v>119275.90399999997</v>
      </c>
      <c r="D37" s="44">
        <f aca="true" t="shared" si="9" ref="D37:O37">SUM(D24:D34)</f>
        <v>14539.651999999987</v>
      </c>
      <c r="E37" s="480">
        <f t="shared" si="9"/>
        <v>133815.55599999998</v>
      </c>
      <c r="F37" s="46">
        <f t="shared" si="9"/>
        <v>288165.359</v>
      </c>
      <c r="G37" s="44">
        <f t="shared" si="9"/>
        <v>172866.82</v>
      </c>
      <c r="H37" s="45">
        <f t="shared" si="9"/>
        <v>461032.179</v>
      </c>
      <c r="I37" s="46">
        <f t="shared" si="9"/>
        <v>31412.928000000004</v>
      </c>
      <c r="J37" s="44">
        <f t="shared" si="9"/>
        <v>22562.62</v>
      </c>
      <c r="K37" s="45">
        <f t="shared" si="9"/>
        <v>53975.547999999995</v>
      </c>
      <c r="L37" s="46">
        <f t="shared" si="9"/>
        <v>319578.287</v>
      </c>
      <c r="M37" s="401">
        <f t="shared" si="9"/>
        <v>195429.44</v>
      </c>
      <c r="N37" s="415">
        <f t="shared" si="9"/>
        <v>515007.727</v>
      </c>
      <c r="O37" s="43">
        <f t="shared" si="9"/>
        <v>648823.283</v>
      </c>
    </row>
    <row r="38" spans="1:15" ht="16.5" customHeight="1">
      <c r="A38" s="42" t="s">
        <v>3</v>
      </c>
      <c r="B38" s="41"/>
      <c r="C38" s="40"/>
      <c r="D38" s="39"/>
      <c r="E38" s="481"/>
      <c r="F38" s="40"/>
      <c r="G38" s="39"/>
      <c r="H38" s="37"/>
      <c r="I38" s="40"/>
      <c r="J38" s="39"/>
      <c r="K38" s="38"/>
      <c r="L38" s="89"/>
      <c r="M38" s="399"/>
      <c r="N38" s="416"/>
      <c r="O38" s="36"/>
    </row>
    <row r="39" spans="1:15" ht="16.5" customHeight="1">
      <c r="A39" s="35" t="s">
        <v>150</v>
      </c>
      <c r="B39" s="34"/>
      <c r="C39" s="439">
        <f>(C34/C21-1)*100</f>
        <v>-0.5633871105223842</v>
      </c>
      <c r="D39" s="440">
        <f aca="true" t="shared" si="10" ref="D39:O39">(D34/D21-1)*100</f>
        <v>-0.31491436982358234</v>
      </c>
      <c r="E39" s="482">
        <f t="shared" si="10"/>
        <v>-0.538756503930693</v>
      </c>
      <c r="F39" s="439">
        <f t="shared" si="10"/>
        <v>3.681657955871853</v>
      </c>
      <c r="G39" s="441">
        <f t="shared" si="10"/>
        <v>-13.466248878558162</v>
      </c>
      <c r="H39" s="442">
        <f t="shared" si="10"/>
        <v>-3.893234070873941</v>
      </c>
      <c r="I39" s="443">
        <f t="shared" si="10"/>
        <v>-31.36542438610831</v>
      </c>
      <c r="J39" s="440">
        <f t="shared" si="10"/>
        <v>26.857143963382747</v>
      </c>
      <c r="K39" s="444">
        <f t="shared" si="10"/>
        <v>-5.257006472365489</v>
      </c>
      <c r="L39" s="443">
        <f t="shared" si="10"/>
        <v>1.2906411257886496</v>
      </c>
      <c r="M39" s="445">
        <f t="shared" si="10"/>
        <v>-10.645061177697778</v>
      </c>
      <c r="N39" s="446">
        <f t="shared" si="10"/>
        <v>-3.987324664551084</v>
      </c>
      <c r="O39" s="447">
        <f t="shared" si="10"/>
        <v>-3.286509345295152</v>
      </c>
    </row>
    <row r="40" spans="1:15" ht="7.5" customHeight="1" thickBot="1">
      <c r="A40" s="33"/>
      <c r="B40" s="32"/>
      <c r="C40" s="31"/>
      <c r="D40" s="30"/>
      <c r="E40" s="483"/>
      <c r="F40" s="29"/>
      <c r="G40" s="27"/>
      <c r="H40" s="26"/>
      <c r="I40" s="29"/>
      <c r="J40" s="27"/>
      <c r="K40" s="28"/>
      <c r="L40" s="29"/>
      <c r="M40" s="402"/>
      <c r="N40" s="417"/>
      <c r="O40" s="25"/>
    </row>
    <row r="41" spans="1:15" ht="16.5" customHeight="1">
      <c r="A41" s="24" t="s">
        <v>2</v>
      </c>
      <c r="B41" s="23"/>
      <c r="C41" s="22"/>
      <c r="D41" s="21"/>
      <c r="E41" s="484"/>
      <c r="F41" s="20"/>
      <c r="G41" s="18"/>
      <c r="H41" s="17"/>
      <c r="I41" s="20"/>
      <c r="J41" s="18"/>
      <c r="K41" s="19"/>
      <c r="L41" s="20"/>
      <c r="M41" s="403"/>
      <c r="N41" s="418"/>
      <c r="O41" s="16"/>
    </row>
    <row r="42" spans="1:15" ht="16.5" customHeight="1" thickBot="1">
      <c r="A42" s="427" t="s">
        <v>151</v>
      </c>
      <c r="B42" s="15"/>
      <c r="C42" s="14">
        <f aca="true" t="shared" si="11" ref="C42:O42">(C37/C36-1)*100</f>
        <v>4.284732767009669</v>
      </c>
      <c r="D42" s="10">
        <f t="shared" si="11"/>
        <v>4.574187308216127</v>
      </c>
      <c r="E42" s="485">
        <f t="shared" si="11"/>
        <v>4.316105665481129</v>
      </c>
      <c r="F42" s="14">
        <f t="shared" si="11"/>
        <v>1.6352879311616997</v>
      </c>
      <c r="G42" s="13">
        <f t="shared" si="11"/>
        <v>-8.182235127711657</v>
      </c>
      <c r="H42" s="9">
        <f t="shared" si="11"/>
        <v>-2.2823876011405897</v>
      </c>
      <c r="I42" s="12">
        <f t="shared" si="11"/>
        <v>10.110712468733896</v>
      </c>
      <c r="J42" s="10">
        <f t="shared" si="11"/>
        <v>12.421759853948377</v>
      </c>
      <c r="K42" s="11">
        <f t="shared" si="11"/>
        <v>11.065108411408687</v>
      </c>
      <c r="L42" s="12">
        <f t="shared" si="11"/>
        <v>2.4101169996514127</v>
      </c>
      <c r="M42" s="404">
        <f t="shared" si="11"/>
        <v>-6.197441852002916</v>
      </c>
      <c r="N42" s="419">
        <f t="shared" si="11"/>
        <v>-1.0359139910767756</v>
      </c>
      <c r="O42" s="8">
        <f t="shared" si="11"/>
        <v>0.022472029213838063</v>
      </c>
    </row>
    <row r="43" spans="1:14" s="5" customFormat="1" ht="17.25" customHeight="1" thickTop="1">
      <c r="A43" s="88" t="s">
        <v>1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8" t="s">
        <v>0</v>
      </c>
    </row>
    <row r="45" spans="1:14" ht="15">
      <c r="A45" s="3" t="s">
        <v>146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5">
      <c r="C65525" s="2" t="e">
        <f>((C65521/C65508)-1)*100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9:B39 P39:IV39 A42:B42 P42:IV42">
    <cfRule type="cellIs" priority="1" dxfId="91" operator="lessThan" stopIfTrue="1">
      <formula>0</formula>
    </cfRule>
  </conditionalFormatting>
  <conditionalFormatting sqref="C38:O4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5" t="s">
        <v>28</v>
      </c>
      <c r="O1" s="536"/>
      <c r="P1" s="536"/>
      <c r="Q1" s="537"/>
    </row>
    <row r="2" ht="7.5" customHeight="1" thickBot="1"/>
    <row r="3" spans="1:17" ht="24" customHeight="1">
      <c r="A3" s="543" t="s">
        <v>38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</row>
    <row r="4" spans="1:17" ht="18" customHeight="1" thickBot="1">
      <c r="A4" s="546" t="s">
        <v>37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</row>
    <row r="5" spans="1:17" ht="15" thickBot="1">
      <c r="A5" s="528" t="s">
        <v>43</v>
      </c>
      <c r="B5" s="538" t="s">
        <v>36</v>
      </c>
      <c r="C5" s="539"/>
      <c r="D5" s="539"/>
      <c r="E5" s="539"/>
      <c r="F5" s="540"/>
      <c r="G5" s="540"/>
      <c r="H5" s="540"/>
      <c r="I5" s="541"/>
      <c r="J5" s="539" t="s">
        <v>35</v>
      </c>
      <c r="K5" s="539"/>
      <c r="L5" s="539"/>
      <c r="M5" s="539"/>
      <c r="N5" s="539"/>
      <c r="O5" s="539"/>
      <c r="P5" s="539"/>
      <c r="Q5" s="542"/>
    </row>
    <row r="6" spans="1:17" s="119" customFormat="1" ht="25.5" customHeight="1" thickBot="1">
      <c r="A6" s="529"/>
      <c r="B6" s="525" t="s">
        <v>152</v>
      </c>
      <c r="C6" s="526"/>
      <c r="D6" s="527"/>
      <c r="E6" s="531" t="s">
        <v>34</v>
      </c>
      <c r="F6" s="525" t="s">
        <v>155</v>
      </c>
      <c r="G6" s="526"/>
      <c r="H6" s="527"/>
      <c r="I6" s="533" t="s">
        <v>33</v>
      </c>
      <c r="J6" s="525" t="s">
        <v>153</v>
      </c>
      <c r="K6" s="526"/>
      <c r="L6" s="527"/>
      <c r="M6" s="531" t="s">
        <v>34</v>
      </c>
      <c r="N6" s="525" t="s">
        <v>154</v>
      </c>
      <c r="O6" s="526"/>
      <c r="P6" s="527"/>
      <c r="Q6" s="531" t="s">
        <v>33</v>
      </c>
    </row>
    <row r="7" spans="1:17" s="114" customFormat="1" ht="26.25" thickBot="1">
      <c r="A7" s="530"/>
      <c r="B7" s="118" t="s">
        <v>22</v>
      </c>
      <c r="C7" s="115" t="s">
        <v>21</v>
      </c>
      <c r="D7" s="115" t="s">
        <v>17</v>
      </c>
      <c r="E7" s="532"/>
      <c r="F7" s="118" t="s">
        <v>22</v>
      </c>
      <c r="G7" s="116" t="s">
        <v>21</v>
      </c>
      <c r="H7" s="115" t="s">
        <v>17</v>
      </c>
      <c r="I7" s="534"/>
      <c r="J7" s="118" t="s">
        <v>22</v>
      </c>
      <c r="K7" s="115" t="s">
        <v>21</v>
      </c>
      <c r="L7" s="116" t="s">
        <v>17</v>
      </c>
      <c r="M7" s="532"/>
      <c r="N7" s="117" t="s">
        <v>22</v>
      </c>
      <c r="O7" s="116" t="s">
        <v>21</v>
      </c>
      <c r="P7" s="115" t="s">
        <v>17</v>
      </c>
      <c r="Q7" s="532"/>
    </row>
    <row r="8" spans="1:17" s="96" customFormat="1" ht="16.5" customHeight="1" thickBot="1">
      <c r="A8" s="486" t="s">
        <v>24</v>
      </c>
      <c r="B8" s="110">
        <f>SUM(B9:B20)</f>
        <v>1633959</v>
      </c>
      <c r="C8" s="109">
        <f>SUM(C9:C20)</f>
        <v>75955</v>
      </c>
      <c r="D8" s="109">
        <f aca="true" t="shared" si="0" ref="D8:D14">C8+B8</f>
        <v>1709914</v>
      </c>
      <c r="E8" s="111">
        <f aca="true" t="shared" si="1" ref="E8:E14">(D8/$D$8)</f>
        <v>1</v>
      </c>
      <c r="F8" s="110">
        <f>SUM(F9:F20)</f>
        <v>1495855</v>
      </c>
      <c r="G8" s="109">
        <f>SUM(G9:G20)</f>
        <v>69880</v>
      </c>
      <c r="H8" s="109">
        <f aca="true" t="shared" si="2" ref="H8:H14">G8+F8</f>
        <v>1565735</v>
      </c>
      <c r="I8" s="108">
        <f aca="true" t="shared" si="3" ref="I8:I14">(D8/H8-1)*100</f>
        <v>9.20839094738255</v>
      </c>
      <c r="J8" s="113">
        <f>SUM(J9:J20)</f>
        <v>17260671</v>
      </c>
      <c r="K8" s="112">
        <f>SUM(K9:K20)</f>
        <v>751771</v>
      </c>
      <c r="L8" s="109">
        <f aca="true" t="shared" si="4" ref="L8:L14">K8+J8</f>
        <v>18012442</v>
      </c>
      <c r="M8" s="111">
        <f aca="true" t="shared" si="5" ref="M8:M14">(L8/$L$8)</f>
        <v>1</v>
      </c>
      <c r="N8" s="110">
        <f>SUM(N9:N20)</f>
        <v>14549348</v>
      </c>
      <c r="O8" s="109">
        <f>SUM(O9:O20)</f>
        <v>760513</v>
      </c>
      <c r="P8" s="109">
        <f aca="true" t="shared" si="6" ref="P8:P14">O8+N8</f>
        <v>15309861</v>
      </c>
      <c r="Q8" s="108">
        <f aca="true" t="shared" si="7" ref="Q8:Q14">(L8/P8-1)*100</f>
        <v>17.652550862480076</v>
      </c>
    </row>
    <row r="9" spans="1:17" s="96" customFormat="1" ht="18" customHeight="1" thickTop="1">
      <c r="A9" s="107" t="s">
        <v>156</v>
      </c>
      <c r="B9" s="104">
        <v>929572</v>
      </c>
      <c r="C9" s="103">
        <v>31065</v>
      </c>
      <c r="D9" s="103">
        <f t="shared" si="0"/>
        <v>960637</v>
      </c>
      <c r="E9" s="105">
        <f t="shared" si="1"/>
        <v>0.5618042778759633</v>
      </c>
      <c r="F9" s="104">
        <v>835223</v>
      </c>
      <c r="G9" s="103">
        <v>26318</v>
      </c>
      <c r="H9" s="103">
        <f t="shared" si="2"/>
        <v>861541</v>
      </c>
      <c r="I9" s="106">
        <f t="shared" si="3"/>
        <v>11.502180395361329</v>
      </c>
      <c r="J9" s="104">
        <v>9655887</v>
      </c>
      <c r="K9" s="103">
        <v>277921</v>
      </c>
      <c r="L9" s="103">
        <f t="shared" si="4"/>
        <v>9933808</v>
      </c>
      <c r="M9" s="105">
        <f t="shared" si="5"/>
        <v>0.5514970152298061</v>
      </c>
      <c r="N9" s="104">
        <v>8563176</v>
      </c>
      <c r="O9" s="103">
        <v>307664</v>
      </c>
      <c r="P9" s="103">
        <f t="shared" si="6"/>
        <v>8870840</v>
      </c>
      <c r="Q9" s="102">
        <f t="shared" si="7"/>
        <v>11.982720914817534</v>
      </c>
    </row>
    <row r="10" spans="1:17" s="96" customFormat="1" ht="18" customHeight="1">
      <c r="A10" s="107" t="s">
        <v>157</v>
      </c>
      <c r="B10" s="104">
        <v>306151</v>
      </c>
      <c r="C10" s="103">
        <v>0</v>
      </c>
      <c r="D10" s="103">
        <f t="shared" si="0"/>
        <v>306151</v>
      </c>
      <c r="E10" s="105">
        <f t="shared" si="1"/>
        <v>0.1790446771007197</v>
      </c>
      <c r="F10" s="104">
        <v>281160</v>
      </c>
      <c r="G10" s="103"/>
      <c r="H10" s="103">
        <f t="shared" si="2"/>
        <v>281160</v>
      </c>
      <c r="I10" s="106">
        <f t="shared" si="3"/>
        <v>8.888533219519147</v>
      </c>
      <c r="J10" s="104">
        <v>3273675</v>
      </c>
      <c r="K10" s="103"/>
      <c r="L10" s="103">
        <f t="shared" si="4"/>
        <v>3273675</v>
      </c>
      <c r="M10" s="105">
        <f t="shared" si="5"/>
        <v>0.1817452070074674</v>
      </c>
      <c r="N10" s="104">
        <v>2858339</v>
      </c>
      <c r="O10" s="103">
        <v>5737</v>
      </c>
      <c r="P10" s="103">
        <f t="shared" si="6"/>
        <v>2864076</v>
      </c>
      <c r="Q10" s="102">
        <f t="shared" si="7"/>
        <v>14.301261558701661</v>
      </c>
    </row>
    <row r="11" spans="1:17" s="96" customFormat="1" ht="18" customHeight="1">
      <c r="A11" s="107" t="s">
        <v>158</v>
      </c>
      <c r="B11" s="104">
        <v>155603</v>
      </c>
      <c r="C11" s="103">
        <v>0</v>
      </c>
      <c r="D11" s="103">
        <f t="shared" si="0"/>
        <v>155603</v>
      </c>
      <c r="E11" s="105">
        <f t="shared" si="1"/>
        <v>0.09100048306523018</v>
      </c>
      <c r="F11" s="104">
        <v>111682</v>
      </c>
      <c r="G11" s="103"/>
      <c r="H11" s="103">
        <f t="shared" si="2"/>
        <v>111682</v>
      </c>
      <c r="I11" s="106">
        <f t="shared" si="3"/>
        <v>39.32683870274529</v>
      </c>
      <c r="J11" s="104">
        <v>1644603</v>
      </c>
      <c r="K11" s="103">
        <v>323</v>
      </c>
      <c r="L11" s="103">
        <f t="shared" si="4"/>
        <v>1644926</v>
      </c>
      <c r="M11" s="105">
        <f t="shared" si="5"/>
        <v>0.09132165422101012</v>
      </c>
      <c r="N11" s="104">
        <v>409743</v>
      </c>
      <c r="O11" s="103"/>
      <c r="P11" s="103">
        <f t="shared" si="6"/>
        <v>409743</v>
      </c>
      <c r="Q11" s="102">
        <f t="shared" si="7"/>
        <v>301.45310597130396</v>
      </c>
    </row>
    <row r="12" spans="1:17" s="96" customFormat="1" ht="18" customHeight="1">
      <c r="A12" s="107" t="s">
        <v>159</v>
      </c>
      <c r="B12" s="104">
        <v>89336</v>
      </c>
      <c r="C12" s="103">
        <v>0</v>
      </c>
      <c r="D12" s="103">
        <f t="shared" si="0"/>
        <v>89336</v>
      </c>
      <c r="E12" s="105">
        <f t="shared" si="1"/>
        <v>0.0522459024255021</v>
      </c>
      <c r="F12" s="104">
        <v>118624</v>
      </c>
      <c r="G12" s="103"/>
      <c r="H12" s="103">
        <f t="shared" si="2"/>
        <v>118624</v>
      </c>
      <c r="I12" s="106">
        <f t="shared" si="3"/>
        <v>-24.689776099271644</v>
      </c>
      <c r="J12" s="104">
        <v>1042554</v>
      </c>
      <c r="K12" s="103"/>
      <c r="L12" s="103">
        <f t="shared" si="4"/>
        <v>1042554</v>
      </c>
      <c r="M12" s="105">
        <f t="shared" si="5"/>
        <v>0.05787965896017875</v>
      </c>
      <c r="N12" s="104">
        <v>1225236</v>
      </c>
      <c r="O12" s="103">
        <v>310</v>
      </c>
      <c r="P12" s="103">
        <f t="shared" si="6"/>
        <v>1225546</v>
      </c>
      <c r="Q12" s="102">
        <f t="shared" si="7"/>
        <v>-14.9314672807059</v>
      </c>
    </row>
    <row r="13" spans="1:17" s="96" customFormat="1" ht="18" customHeight="1">
      <c r="A13" s="462" t="s">
        <v>160</v>
      </c>
      <c r="B13" s="463">
        <v>65949</v>
      </c>
      <c r="C13" s="464">
        <v>0</v>
      </c>
      <c r="D13" s="464">
        <f t="shared" si="0"/>
        <v>65949</v>
      </c>
      <c r="E13" s="465">
        <f t="shared" si="1"/>
        <v>0.03856860637435567</v>
      </c>
      <c r="F13" s="463">
        <v>70975</v>
      </c>
      <c r="G13" s="464">
        <v>504</v>
      </c>
      <c r="H13" s="464">
        <f t="shared" si="2"/>
        <v>71479</v>
      </c>
      <c r="I13" s="106">
        <f t="shared" si="3"/>
        <v>-7.7365380041690575</v>
      </c>
      <c r="J13" s="463">
        <v>715048</v>
      </c>
      <c r="K13" s="464">
        <v>601</v>
      </c>
      <c r="L13" s="464">
        <f t="shared" si="4"/>
        <v>715649</v>
      </c>
      <c r="M13" s="465">
        <f t="shared" si="5"/>
        <v>0.039730814955573485</v>
      </c>
      <c r="N13" s="463">
        <v>680459</v>
      </c>
      <c r="O13" s="464">
        <v>2440</v>
      </c>
      <c r="P13" s="464">
        <f t="shared" si="6"/>
        <v>682899</v>
      </c>
      <c r="Q13" s="102">
        <f t="shared" si="7"/>
        <v>4.795731140329673</v>
      </c>
    </row>
    <row r="14" spans="1:17" s="96" customFormat="1" ht="18" customHeight="1">
      <c r="A14" s="107" t="s">
        <v>161</v>
      </c>
      <c r="B14" s="104">
        <v>64346</v>
      </c>
      <c r="C14" s="103">
        <v>0</v>
      </c>
      <c r="D14" s="103">
        <f t="shared" si="0"/>
        <v>64346</v>
      </c>
      <c r="E14" s="105">
        <f t="shared" si="1"/>
        <v>0.037631132325953234</v>
      </c>
      <c r="F14" s="104">
        <v>55479</v>
      </c>
      <c r="G14" s="103"/>
      <c r="H14" s="103">
        <f t="shared" si="2"/>
        <v>55479</v>
      </c>
      <c r="I14" s="106">
        <f t="shared" si="3"/>
        <v>15.982624055949103</v>
      </c>
      <c r="J14" s="104">
        <v>679375</v>
      </c>
      <c r="K14" s="103"/>
      <c r="L14" s="103">
        <f t="shared" si="4"/>
        <v>679375</v>
      </c>
      <c r="M14" s="105">
        <f t="shared" si="5"/>
        <v>0.037716984737549746</v>
      </c>
      <c r="N14" s="104">
        <v>574711</v>
      </c>
      <c r="O14" s="103"/>
      <c r="P14" s="103">
        <f t="shared" si="6"/>
        <v>574711</v>
      </c>
      <c r="Q14" s="102">
        <f t="shared" si="7"/>
        <v>18.211588085141916</v>
      </c>
    </row>
    <row r="15" spans="1:17" s="96" customFormat="1" ht="18" customHeight="1">
      <c r="A15" s="107" t="s">
        <v>162</v>
      </c>
      <c r="B15" s="104">
        <v>23002</v>
      </c>
      <c r="C15" s="103">
        <v>0</v>
      </c>
      <c r="D15" s="103">
        <f aca="true" t="shared" si="8" ref="D15:D20">C15+B15</f>
        <v>23002</v>
      </c>
      <c r="E15" s="105">
        <f aca="true" t="shared" si="9" ref="E15:E20">(D15/$D$8)</f>
        <v>0.013452138528604362</v>
      </c>
      <c r="F15" s="104">
        <v>22712</v>
      </c>
      <c r="G15" s="103"/>
      <c r="H15" s="103">
        <f aca="true" t="shared" si="10" ref="H15:H20">G15+F15</f>
        <v>22712</v>
      </c>
      <c r="I15" s="106">
        <f>(D15/H15-1)*100</f>
        <v>1.2768580486086645</v>
      </c>
      <c r="J15" s="104">
        <v>249529</v>
      </c>
      <c r="K15" s="103">
        <v>91</v>
      </c>
      <c r="L15" s="103">
        <f aca="true" t="shared" si="11" ref="L15:L20">K15+J15</f>
        <v>249620</v>
      </c>
      <c r="M15" s="105">
        <f aca="true" t="shared" si="12" ref="M15:M20">(L15/$L$8)</f>
        <v>0.013858198682888194</v>
      </c>
      <c r="N15" s="104">
        <v>237684</v>
      </c>
      <c r="O15" s="103">
        <v>84</v>
      </c>
      <c r="P15" s="103">
        <f aca="true" t="shared" si="13" ref="P15:P20">O15+N15</f>
        <v>237768</v>
      </c>
      <c r="Q15" s="102">
        <f>(L15/P15-1)*100</f>
        <v>4.984690959254401</v>
      </c>
    </row>
    <row r="16" spans="1:17" s="96" customFormat="1" ht="18" customHeight="1">
      <c r="A16" s="107" t="s">
        <v>163</v>
      </c>
      <c r="B16" s="104">
        <v>0</v>
      </c>
      <c r="C16" s="103">
        <v>13895</v>
      </c>
      <c r="D16" s="103">
        <f t="shared" si="8"/>
        <v>13895</v>
      </c>
      <c r="E16" s="105">
        <f t="shared" si="9"/>
        <v>0.00812613967720014</v>
      </c>
      <c r="F16" s="104"/>
      <c r="G16" s="103">
        <v>18057</v>
      </c>
      <c r="H16" s="103">
        <f t="shared" si="10"/>
        <v>18057</v>
      </c>
      <c r="I16" s="106">
        <f>(D16/H16-1)*100</f>
        <v>-23.049232984438174</v>
      </c>
      <c r="J16" s="104"/>
      <c r="K16" s="103">
        <v>165891</v>
      </c>
      <c r="L16" s="103">
        <f t="shared" si="11"/>
        <v>165891</v>
      </c>
      <c r="M16" s="105">
        <f t="shared" si="12"/>
        <v>0.009209800647796673</v>
      </c>
      <c r="N16" s="104"/>
      <c r="O16" s="103">
        <v>197770</v>
      </c>
      <c r="P16" s="103">
        <f t="shared" si="13"/>
        <v>197770</v>
      </c>
      <c r="Q16" s="102">
        <f>(L16/P16-1)*100</f>
        <v>-16.11922940789806</v>
      </c>
    </row>
    <row r="17" spans="1:17" s="96" customFormat="1" ht="18" customHeight="1">
      <c r="A17" s="107" t="s">
        <v>164</v>
      </c>
      <c r="B17" s="104">
        <v>0</v>
      </c>
      <c r="C17" s="103">
        <v>6616</v>
      </c>
      <c r="D17" s="103">
        <f t="shared" si="8"/>
        <v>6616</v>
      </c>
      <c r="E17" s="105">
        <f t="shared" si="9"/>
        <v>0.0038692004393203402</v>
      </c>
      <c r="F17" s="104"/>
      <c r="G17" s="103">
        <v>2606</v>
      </c>
      <c r="H17" s="103">
        <f t="shared" si="10"/>
        <v>2606</v>
      </c>
      <c r="I17" s="106">
        <f>(D17/H17-1)*100</f>
        <v>153.8756715272448</v>
      </c>
      <c r="J17" s="104"/>
      <c r="K17" s="103">
        <v>62567</v>
      </c>
      <c r="L17" s="103">
        <f t="shared" si="11"/>
        <v>62567</v>
      </c>
      <c r="M17" s="105">
        <f t="shared" si="12"/>
        <v>0.003473543454019172</v>
      </c>
      <c r="N17" s="104"/>
      <c r="O17" s="103">
        <v>24372</v>
      </c>
      <c r="P17" s="103">
        <f t="shared" si="13"/>
        <v>24372</v>
      </c>
      <c r="Q17" s="102">
        <f>(L17/P17-1)*100</f>
        <v>156.71672410963401</v>
      </c>
    </row>
    <row r="18" spans="1:17" s="96" customFormat="1" ht="18" customHeight="1">
      <c r="A18" s="107" t="s">
        <v>165</v>
      </c>
      <c r="B18" s="104">
        <v>0</v>
      </c>
      <c r="C18" s="103">
        <v>4863</v>
      </c>
      <c r="D18" s="103">
        <f t="shared" si="8"/>
        <v>4863</v>
      </c>
      <c r="E18" s="105">
        <f t="shared" si="9"/>
        <v>0.0028440026808365802</v>
      </c>
      <c r="F18" s="104"/>
      <c r="G18" s="103">
        <v>5041</v>
      </c>
      <c r="H18" s="103">
        <f t="shared" si="10"/>
        <v>5041</v>
      </c>
      <c r="I18" s="106"/>
      <c r="J18" s="104"/>
      <c r="K18" s="103">
        <v>53396</v>
      </c>
      <c r="L18" s="103">
        <f t="shared" si="11"/>
        <v>53396</v>
      </c>
      <c r="M18" s="105">
        <f t="shared" si="12"/>
        <v>0.0029643953884764766</v>
      </c>
      <c r="N18" s="104"/>
      <c r="O18" s="103">
        <v>46111</v>
      </c>
      <c r="P18" s="103">
        <f t="shared" si="13"/>
        <v>46111</v>
      </c>
      <c r="Q18" s="102"/>
    </row>
    <row r="19" spans="1:17" s="96" customFormat="1" ht="18" customHeight="1">
      <c r="A19" s="107" t="s">
        <v>166</v>
      </c>
      <c r="B19" s="104">
        <v>0</v>
      </c>
      <c r="C19" s="103">
        <v>2674</v>
      </c>
      <c r="D19" s="103">
        <f t="shared" si="8"/>
        <v>2674</v>
      </c>
      <c r="E19" s="105">
        <f t="shared" si="9"/>
        <v>0.0015638213383831</v>
      </c>
      <c r="F19" s="104"/>
      <c r="G19" s="103">
        <v>3407</v>
      </c>
      <c r="H19" s="103">
        <f t="shared" si="10"/>
        <v>3407</v>
      </c>
      <c r="I19" s="106">
        <f>(D19/H19-1)*100</f>
        <v>-21.514528911065455</v>
      </c>
      <c r="J19" s="104"/>
      <c r="K19" s="103">
        <v>28975</v>
      </c>
      <c r="L19" s="103">
        <f t="shared" si="11"/>
        <v>28975</v>
      </c>
      <c r="M19" s="105">
        <f t="shared" si="12"/>
        <v>0.0016086103150255806</v>
      </c>
      <c r="N19" s="104"/>
      <c r="O19" s="103">
        <v>33518</v>
      </c>
      <c r="P19" s="103">
        <f t="shared" si="13"/>
        <v>33518</v>
      </c>
      <c r="Q19" s="102">
        <f>(L19/P19-1)*100</f>
        <v>-13.55391133122501</v>
      </c>
    </row>
    <row r="20" spans="1:17" s="96" customFormat="1" ht="18" customHeight="1" thickBot="1">
      <c r="A20" s="469" t="s">
        <v>167</v>
      </c>
      <c r="B20" s="470">
        <v>0</v>
      </c>
      <c r="C20" s="471">
        <v>16842</v>
      </c>
      <c r="D20" s="471">
        <f t="shared" si="8"/>
        <v>16842</v>
      </c>
      <c r="E20" s="472">
        <f t="shared" si="9"/>
        <v>0.009849618167931253</v>
      </c>
      <c r="F20" s="470">
        <v>0</v>
      </c>
      <c r="G20" s="471">
        <v>13947</v>
      </c>
      <c r="H20" s="471">
        <f t="shared" si="10"/>
        <v>13947</v>
      </c>
      <c r="I20" s="473">
        <f>(D20/H20-1)*100</f>
        <v>20.7571520757152</v>
      </c>
      <c r="J20" s="470">
        <v>0</v>
      </c>
      <c r="K20" s="471">
        <v>162006</v>
      </c>
      <c r="L20" s="471">
        <f t="shared" si="11"/>
        <v>162006</v>
      </c>
      <c r="M20" s="472">
        <f t="shared" si="12"/>
        <v>0.008994116400208255</v>
      </c>
      <c r="N20" s="470">
        <v>0</v>
      </c>
      <c r="O20" s="471">
        <v>142507</v>
      </c>
      <c r="P20" s="471">
        <f t="shared" si="13"/>
        <v>142507</v>
      </c>
      <c r="Q20" s="474">
        <f>(L20/P20-1)*100</f>
        <v>13.68283663258647</v>
      </c>
    </row>
    <row r="21" s="95" customFormat="1" ht="12">
      <c r="A21" s="94" t="s">
        <v>177</v>
      </c>
    </row>
    <row r="22" ht="15">
      <c r="A22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1:Q65536 I21:I65536 Q3 I3 I5 Q5">
    <cfRule type="cellIs" priority="3" dxfId="91" operator="lessThan" stopIfTrue="1">
      <formula>0</formula>
    </cfRule>
  </conditionalFormatting>
  <conditionalFormatting sqref="I8:I20 Q8:Q20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0" topLeftCell="A1" activePane="topLeft" state="split"/>
      <selection pane="topLeft" activeCell="A25" sqref="A25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8.00390625" style="93" bestFit="1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9.281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9.281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5" t="s">
        <v>28</v>
      </c>
      <c r="O1" s="536"/>
      <c r="P1" s="536"/>
      <c r="Q1" s="537"/>
    </row>
    <row r="2" ht="7.5" customHeight="1" thickBot="1"/>
    <row r="3" spans="1:17" ht="24" customHeight="1">
      <c r="A3" s="543" t="s">
        <v>40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</row>
    <row r="4" spans="1:17" ht="16.5" customHeight="1" thickBot="1">
      <c r="A4" s="546" t="s">
        <v>37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</row>
    <row r="5" spans="1:17" ht="15" thickBot="1">
      <c r="A5" s="528" t="s">
        <v>43</v>
      </c>
      <c r="B5" s="538" t="s">
        <v>36</v>
      </c>
      <c r="C5" s="539"/>
      <c r="D5" s="539"/>
      <c r="E5" s="539"/>
      <c r="F5" s="540"/>
      <c r="G5" s="540"/>
      <c r="H5" s="540"/>
      <c r="I5" s="541"/>
      <c r="J5" s="539" t="s">
        <v>35</v>
      </c>
      <c r="K5" s="539"/>
      <c r="L5" s="539"/>
      <c r="M5" s="539"/>
      <c r="N5" s="539"/>
      <c r="O5" s="539"/>
      <c r="P5" s="539"/>
      <c r="Q5" s="542"/>
    </row>
    <row r="6" spans="1:17" s="119" customFormat="1" ht="25.5" customHeight="1" thickBot="1">
      <c r="A6" s="529"/>
      <c r="B6" s="525" t="s">
        <v>152</v>
      </c>
      <c r="C6" s="526"/>
      <c r="D6" s="527"/>
      <c r="E6" s="531" t="s">
        <v>34</v>
      </c>
      <c r="F6" s="525" t="s">
        <v>155</v>
      </c>
      <c r="G6" s="526"/>
      <c r="H6" s="527"/>
      <c r="I6" s="533" t="s">
        <v>33</v>
      </c>
      <c r="J6" s="525" t="s">
        <v>153</v>
      </c>
      <c r="K6" s="526"/>
      <c r="L6" s="527"/>
      <c r="M6" s="531" t="s">
        <v>34</v>
      </c>
      <c r="N6" s="525" t="s">
        <v>154</v>
      </c>
      <c r="O6" s="526"/>
      <c r="P6" s="527"/>
      <c r="Q6" s="531" t="s">
        <v>33</v>
      </c>
    </row>
    <row r="7" spans="1:17" s="114" customFormat="1" ht="15" thickBot="1">
      <c r="A7" s="530"/>
      <c r="B7" s="118" t="s">
        <v>22</v>
      </c>
      <c r="C7" s="115" t="s">
        <v>21</v>
      </c>
      <c r="D7" s="115" t="s">
        <v>17</v>
      </c>
      <c r="E7" s="532"/>
      <c r="F7" s="118" t="s">
        <v>22</v>
      </c>
      <c r="G7" s="116" t="s">
        <v>21</v>
      </c>
      <c r="H7" s="115" t="s">
        <v>17</v>
      </c>
      <c r="I7" s="534"/>
      <c r="J7" s="118" t="s">
        <v>22</v>
      </c>
      <c r="K7" s="115" t="s">
        <v>21</v>
      </c>
      <c r="L7" s="116" t="s">
        <v>17</v>
      </c>
      <c r="M7" s="532"/>
      <c r="N7" s="117" t="s">
        <v>22</v>
      </c>
      <c r="O7" s="116" t="s">
        <v>21</v>
      </c>
      <c r="P7" s="115" t="s">
        <v>17</v>
      </c>
      <c r="Q7" s="532"/>
    </row>
    <row r="8" spans="1:17" s="670" customFormat="1" ht="16.5" customHeight="1" thickBot="1">
      <c r="A8" s="665" t="s">
        <v>24</v>
      </c>
      <c r="B8" s="666">
        <f>SUM(B9:B23)</f>
        <v>11443.943999999996</v>
      </c>
      <c r="C8" s="667">
        <f>SUM(C9:C23)</f>
        <v>1262.388</v>
      </c>
      <c r="D8" s="667">
        <f aca="true" t="shared" si="0" ref="D8:D23">C8+B8</f>
        <v>12706.331999999995</v>
      </c>
      <c r="E8" s="668">
        <f aca="true" t="shared" si="1" ref="E8:E16">(D8/$D$8)</f>
        <v>1</v>
      </c>
      <c r="F8" s="666">
        <f>SUM(F9:F23)</f>
        <v>11508.782999999998</v>
      </c>
      <c r="G8" s="667">
        <f>SUM(G9:G23)</f>
        <v>1266.3760000000002</v>
      </c>
      <c r="H8" s="667">
        <f aca="true" t="shared" si="2" ref="H8:H23">G8+F8</f>
        <v>12775.158999999998</v>
      </c>
      <c r="I8" s="669">
        <f aca="true" t="shared" si="3" ref="I8:I17">(D8/H8-1)*100</f>
        <v>-0.5387565039308151</v>
      </c>
      <c r="J8" s="666">
        <f>SUM(J9:J23)</f>
        <v>119275.90400000005</v>
      </c>
      <c r="K8" s="667">
        <f>SUM(K9:K23)</f>
        <v>14539.651999999991</v>
      </c>
      <c r="L8" s="667">
        <f aca="true" t="shared" si="4" ref="L8:L23">K8+J8</f>
        <v>133815.55600000004</v>
      </c>
      <c r="M8" s="668">
        <f aca="true" t="shared" si="5" ref="M8:M16">(L8/$L$8)</f>
        <v>1</v>
      </c>
      <c r="N8" s="666">
        <f>SUM(N9:N23)</f>
        <v>114375.23100000007</v>
      </c>
      <c r="O8" s="667">
        <f>SUM(O9:O23)</f>
        <v>13903.67200000001</v>
      </c>
      <c r="P8" s="667">
        <f aca="true" t="shared" si="6" ref="P8:P23">O8+N8</f>
        <v>128278.90300000008</v>
      </c>
      <c r="Q8" s="669">
        <f aca="true" t="shared" si="7" ref="Q8:Q17">(L8/P8-1)*100</f>
        <v>4.316105665481063</v>
      </c>
    </row>
    <row r="9" spans="1:17" s="96" customFormat="1" ht="16.5" customHeight="1" thickTop="1">
      <c r="A9" s="107" t="s">
        <v>156</v>
      </c>
      <c r="B9" s="104">
        <v>4548.198000000002</v>
      </c>
      <c r="C9" s="103">
        <v>208.297</v>
      </c>
      <c r="D9" s="103">
        <f t="shared" si="0"/>
        <v>4756.495000000002</v>
      </c>
      <c r="E9" s="105">
        <f t="shared" si="1"/>
        <v>0.3743405256528795</v>
      </c>
      <c r="F9" s="104">
        <v>4670.625999999998</v>
      </c>
      <c r="G9" s="103">
        <v>238.836</v>
      </c>
      <c r="H9" s="103">
        <f t="shared" si="2"/>
        <v>4909.461999999999</v>
      </c>
      <c r="I9" s="106">
        <f t="shared" si="3"/>
        <v>-3.115758916150013</v>
      </c>
      <c r="J9" s="104">
        <v>47967.49500000002</v>
      </c>
      <c r="K9" s="103">
        <v>2287.3630000000007</v>
      </c>
      <c r="L9" s="103">
        <f t="shared" si="4"/>
        <v>50254.858000000015</v>
      </c>
      <c r="M9" s="105">
        <f t="shared" si="5"/>
        <v>0.37555318306938845</v>
      </c>
      <c r="N9" s="104">
        <v>43566.738999999994</v>
      </c>
      <c r="O9" s="103">
        <v>2184.565</v>
      </c>
      <c r="P9" s="103">
        <f t="shared" si="6"/>
        <v>45751.304</v>
      </c>
      <c r="Q9" s="102">
        <f t="shared" si="7"/>
        <v>9.843553311617125</v>
      </c>
    </row>
    <row r="10" spans="1:17" s="96" customFormat="1" ht="16.5" customHeight="1">
      <c r="A10" s="107" t="s">
        <v>168</v>
      </c>
      <c r="B10" s="104">
        <v>2244.142</v>
      </c>
      <c r="C10" s="103">
        <v>0</v>
      </c>
      <c r="D10" s="103">
        <f t="shared" si="0"/>
        <v>2244.142</v>
      </c>
      <c r="E10" s="105">
        <f t="shared" si="1"/>
        <v>0.17661603679173507</v>
      </c>
      <c r="F10" s="104">
        <v>1016.8989999999999</v>
      </c>
      <c r="G10" s="103"/>
      <c r="H10" s="103">
        <f t="shared" si="2"/>
        <v>1016.8989999999999</v>
      </c>
      <c r="I10" s="106">
        <f t="shared" si="3"/>
        <v>120.68484677436011</v>
      </c>
      <c r="J10" s="104">
        <v>18494.935</v>
      </c>
      <c r="K10" s="103"/>
      <c r="L10" s="103">
        <f t="shared" si="4"/>
        <v>18494.935</v>
      </c>
      <c r="M10" s="105">
        <f t="shared" si="5"/>
        <v>0.13821214478233007</v>
      </c>
      <c r="N10" s="104">
        <v>9718.213999999998</v>
      </c>
      <c r="O10" s="103"/>
      <c r="P10" s="103">
        <f t="shared" si="6"/>
        <v>9718.213999999998</v>
      </c>
      <c r="Q10" s="102">
        <f t="shared" si="7"/>
        <v>90.312077918844</v>
      </c>
    </row>
    <row r="11" spans="1:17" s="96" customFormat="1" ht="16.5" customHeight="1">
      <c r="A11" s="107" t="s">
        <v>157</v>
      </c>
      <c r="B11" s="104">
        <v>1757.1889999999987</v>
      </c>
      <c r="C11" s="103">
        <v>0</v>
      </c>
      <c r="D11" s="103">
        <f t="shared" si="0"/>
        <v>1757.1889999999987</v>
      </c>
      <c r="E11" s="105">
        <f t="shared" si="1"/>
        <v>0.13829238839344032</v>
      </c>
      <c r="F11" s="104">
        <v>1495.9879999999987</v>
      </c>
      <c r="G11" s="103"/>
      <c r="H11" s="103">
        <f t="shared" si="2"/>
        <v>1495.9879999999987</v>
      </c>
      <c r="I11" s="106">
        <f t="shared" si="3"/>
        <v>17.4600999473258</v>
      </c>
      <c r="J11" s="104">
        <v>17946.079000000038</v>
      </c>
      <c r="K11" s="103"/>
      <c r="L11" s="103">
        <f t="shared" si="4"/>
        <v>17946.079000000038</v>
      </c>
      <c r="M11" s="105">
        <f t="shared" si="5"/>
        <v>0.1341105588650697</v>
      </c>
      <c r="N11" s="104">
        <v>14310.042000000094</v>
      </c>
      <c r="O11" s="103">
        <v>1.0010000000000001</v>
      </c>
      <c r="P11" s="103">
        <f t="shared" si="6"/>
        <v>14311.043000000094</v>
      </c>
      <c r="Q11" s="102">
        <f t="shared" si="7"/>
        <v>25.400217160970872</v>
      </c>
    </row>
    <row r="12" spans="1:17" s="96" customFormat="1" ht="16.5" customHeight="1">
      <c r="A12" s="107" t="s">
        <v>169</v>
      </c>
      <c r="B12" s="104">
        <v>1032.2499999999998</v>
      </c>
      <c r="C12" s="103">
        <v>0</v>
      </c>
      <c r="D12" s="103">
        <f t="shared" si="0"/>
        <v>1032.2499999999998</v>
      </c>
      <c r="E12" s="105">
        <f t="shared" si="1"/>
        <v>0.08123902318938307</v>
      </c>
      <c r="F12" s="104">
        <v>2402.8120000000004</v>
      </c>
      <c r="G12" s="103"/>
      <c r="H12" s="103">
        <f t="shared" si="2"/>
        <v>2402.8120000000004</v>
      </c>
      <c r="I12" s="106">
        <f t="shared" si="3"/>
        <v>-57.03991822914154</v>
      </c>
      <c r="J12" s="104">
        <v>15515.622000000001</v>
      </c>
      <c r="K12" s="103"/>
      <c r="L12" s="103">
        <f t="shared" si="4"/>
        <v>15515.622000000001</v>
      </c>
      <c r="M12" s="105">
        <f t="shared" si="5"/>
        <v>0.11594781999784835</v>
      </c>
      <c r="N12" s="104">
        <v>20799.896999999994</v>
      </c>
      <c r="O12" s="103"/>
      <c r="P12" s="103">
        <f t="shared" si="6"/>
        <v>20799.896999999994</v>
      </c>
      <c r="Q12" s="102">
        <f t="shared" si="7"/>
        <v>-25.40529407429274</v>
      </c>
    </row>
    <row r="13" spans="1:17" s="96" customFormat="1" ht="16.5" customHeight="1">
      <c r="A13" s="107" t="s">
        <v>159</v>
      </c>
      <c r="B13" s="104">
        <v>567.5219999999999</v>
      </c>
      <c r="C13" s="103">
        <v>0</v>
      </c>
      <c r="D13" s="103">
        <f>C13+B13</f>
        <v>567.5219999999999</v>
      </c>
      <c r="E13" s="105">
        <f>(D13/$D$8)</f>
        <v>0.0446645027062098</v>
      </c>
      <c r="F13" s="104">
        <v>700.1620000000001</v>
      </c>
      <c r="G13" s="103"/>
      <c r="H13" s="103">
        <f>G13+F13</f>
        <v>700.1620000000001</v>
      </c>
      <c r="I13" s="106">
        <f>(D13/H13-1)*100</f>
        <v>-18.944187202390328</v>
      </c>
      <c r="J13" s="104">
        <v>6046.569999999996</v>
      </c>
      <c r="K13" s="103"/>
      <c r="L13" s="103">
        <f>K13+J13</f>
        <v>6046.569999999996</v>
      </c>
      <c r="M13" s="105">
        <f>(L13/$L$8)</f>
        <v>0.045185852682179894</v>
      </c>
      <c r="N13" s="104">
        <v>6938.3250000000035</v>
      </c>
      <c r="O13" s="103">
        <v>1.4689999999999999</v>
      </c>
      <c r="P13" s="103">
        <f>O13+N13</f>
        <v>6939.7940000000035</v>
      </c>
      <c r="Q13" s="102">
        <f>(L13/P13-1)*100</f>
        <v>-12.871044875395532</v>
      </c>
    </row>
    <row r="14" spans="1:17" s="96" customFormat="1" ht="16.5" customHeight="1">
      <c r="A14" s="107" t="s">
        <v>170</v>
      </c>
      <c r="B14" s="104">
        <v>0</v>
      </c>
      <c r="C14" s="103">
        <v>473.14599999999996</v>
      </c>
      <c r="D14" s="103">
        <f>C14+B14</f>
        <v>473.14599999999996</v>
      </c>
      <c r="E14" s="105">
        <f>(D14/$D$8)</f>
        <v>0.037237024815658853</v>
      </c>
      <c r="F14" s="104"/>
      <c r="G14" s="103">
        <v>468.9060000000001</v>
      </c>
      <c r="H14" s="103">
        <f>G14+F14</f>
        <v>468.9060000000001</v>
      </c>
      <c r="I14" s="106">
        <f>(D14/H14-1)*100</f>
        <v>0.9042324047889849</v>
      </c>
      <c r="J14" s="104"/>
      <c r="K14" s="103">
        <v>4393.943999999999</v>
      </c>
      <c r="L14" s="103">
        <f>K14+J14</f>
        <v>4393.943999999999</v>
      </c>
      <c r="M14" s="105">
        <f>(L14/$L$8)</f>
        <v>0.03283582366163765</v>
      </c>
      <c r="N14" s="104"/>
      <c r="O14" s="103">
        <v>4606.41300000001</v>
      </c>
      <c r="P14" s="103">
        <f>O14+N14</f>
        <v>4606.41300000001</v>
      </c>
      <c r="Q14" s="102">
        <f>(L14/P14-1)*100</f>
        <v>-4.612460932183248</v>
      </c>
    </row>
    <row r="15" spans="1:17" s="96" customFormat="1" ht="16.5" customHeight="1">
      <c r="A15" s="107" t="s">
        <v>171</v>
      </c>
      <c r="B15" s="104">
        <v>300.42900000000003</v>
      </c>
      <c r="C15" s="103">
        <v>0</v>
      </c>
      <c r="D15" s="103">
        <f>C15+B15</f>
        <v>300.42900000000003</v>
      </c>
      <c r="E15" s="105">
        <f>(D15/$D$8)</f>
        <v>0.023644038263757012</v>
      </c>
      <c r="F15" s="104">
        <v>261.839</v>
      </c>
      <c r="G15" s="103"/>
      <c r="H15" s="103">
        <f>G15+F15</f>
        <v>261.839</v>
      </c>
      <c r="I15" s="106">
        <f>(D15/H15-1)*100</f>
        <v>14.738064230309478</v>
      </c>
      <c r="J15" s="104">
        <v>2437.0520000000015</v>
      </c>
      <c r="K15" s="103"/>
      <c r="L15" s="103">
        <f>K15+J15</f>
        <v>2437.0520000000015</v>
      </c>
      <c r="M15" s="105">
        <f>(L15/$L$8)</f>
        <v>0.018212023122334154</v>
      </c>
      <c r="N15" s="104">
        <v>2823.9390000000017</v>
      </c>
      <c r="O15" s="103"/>
      <c r="P15" s="103">
        <f>O15+N15</f>
        <v>2823.9390000000017</v>
      </c>
      <c r="Q15" s="102">
        <f>(L15/P15-1)*100</f>
        <v>-13.700260522624596</v>
      </c>
    </row>
    <row r="16" spans="1:17" s="96" customFormat="1" ht="16.5" customHeight="1">
      <c r="A16" s="107" t="s">
        <v>172</v>
      </c>
      <c r="B16" s="104">
        <v>287.29999999999995</v>
      </c>
      <c r="C16" s="103">
        <v>0</v>
      </c>
      <c r="D16" s="103">
        <f t="shared" si="0"/>
        <v>287.29999999999995</v>
      </c>
      <c r="E16" s="105">
        <f t="shared" si="1"/>
        <v>0.022610773903908702</v>
      </c>
      <c r="F16" s="104">
        <v>227.50000000000006</v>
      </c>
      <c r="G16" s="103"/>
      <c r="H16" s="103">
        <f t="shared" si="2"/>
        <v>227.50000000000006</v>
      </c>
      <c r="I16" s="106">
        <f t="shared" si="3"/>
        <v>26.285714285714224</v>
      </c>
      <c r="J16" s="104">
        <v>2729.4000000000005</v>
      </c>
      <c r="K16" s="103"/>
      <c r="L16" s="103">
        <f t="shared" si="4"/>
        <v>2729.4000000000005</v>
      </c>
      <c r="M16" s="105">
        <f t="shared" si="5"/>
        <v>0.020396731752173863</v>
      </c>
      <c r="N16" s="104">
        <v>2166.4499999999994</v>
      </c>
      <c r="O16" s="103"/>
      <c r="P16" s="103">
        <f t="shared" si="6"/>
        <v>2166.4499999999994</v>
      </c>
      <c r="Q16" s="102">
        <f t="shared" si="7"/>
        <v>25.98490618292604</v>
      </c>
    </row>
    <row r="17" spans="1:17" s="96" customFormat="1" ht="16.5" customHeight="1">
      <c r="A17" s="107" t="s">
        <v>173</v>
      </c>
      <c r="B17" s="104">
        <v>212.89999999999998</v>
      </c>
      <c r="C17" s="103">
        <v>0</v>
      </c>
      <c r="D17" s="103">
        <f>C17+B17</f>
        <v>212.89999999999998</v>
      </c>
      <c r="E17" s="105">
        <f aca="true" t="shared" si="8" ref="E17:E23">(D17/$D$8)</f>
        <v>0.016755425562625003</v>
      </c>
      <c r="F17" s="104">
        <v>295.913</v>
      </c>
      <c r="G17" s="103"/>
      <c r="H17" s="103">
        <f>G17+F17</f>
        <v>295.913</v>
      </c>
      <c r="I17" s="106">
        <f t="shared" si="3"/>
        <v>-28.053177792121343</v>
      </c>
      <c r="J17" s="104">
        <v>2223.6849999999995</v>
      </c>
      <c r="K17" s="103"/>
      <c r="L17" s="103">
        <f>K17+J17</f>
        <v>2223.6849999999995</v>
      </c>
      <c r="M17" s="105">
        <f aca="true" t="shared" si="9" ref="M17:M23">(L17/$L$8)</f>
        <v>0.01661753735118807</v>
      </c>
      <c r="N17" s="104">
        <v>2955.163999999999</v>
      </c>
      <c r="O17" s="103"/>
      <c r="P17" s="103">
        <f>O17+N17</f>
        <v>2955.163999999999</v>
      </c>
      <c r="Q17" s="102">
        <f t="shared" si="7"/>
        <v>-24.752568723766245</v>
      </c>
    </row>
    <row r="18" spans="1:17" s="96" customFormat="1" ht="16.5" customHeight="1">
      <c r="A18" s="462" t="s">
        <v>163</v>
      </c>
      <c r="B18" s="463">
        <v>0</v>
      </c>
      <c r="C18" s="464">
        <v>174.065</v>
      </c>
      <c r="D18" s="464">
        <f>C18+B18</f>
        <v>174.065</v>
      </c>
      <c r="E18" s="465">
        <f t="shared" si="8"/>
        <v>0.013699075390128329</v>
      </c>
      <c r="F18" s="463"/>
      <c r="G18" s="464">
        <v>210.1159999999999</v>
      </c>
      <c r="H18" s="464">
        <f>G18+F18</f>
        <v>210.1159999999999</v>
      </c>
      <c r="I18" s="466">
        <f aca="true" t="shared" si="10" ref="I18:I23">(D18/H18-1)*100</f>
        <v>-17.157665289649493</v>
      </c>
      <c r="J18" s="463"/>
      <c r="K18" s="464">
        <v>2564.9699999999934</v>
      </c>
      <c r="L18" s="464">
        <f>K18+J18</f>
        <v>2564.9699999999934</v>
      </c>
      <c r="M18" s="465">
        <f t="shared" si="9"/>
        <v>0.019167950847209368</v>
      </c>
      <c r="N18" s="463"/>
      <c r="O18" s="464">
        <v>2510.476000000001</v>
      </c>
      <c r="P18" s="464">
        <f>O18+N18</f>
        <v>2510.476000000001</v>
      </c>
      <c r="Q18" s="467">
        <f aca="true" t="shared" si="11" ref="Q18:Q23">(L18/P18-1)*100</f>
        <v>2.1706640493672325</v>
      </c>
    </row>
    <row r="19" spans="1:17" s="96" customFormat="1" ht="16.5" customHeight="1">
      <c r="A19" s="107" t="s">
        <v>174</v>
      </c>
      <c r="B19" s="104">
        <v>137.335</v>
      </c>
      <c r="C19" s="103">
        <v>0</v>
      </c>
      <c r="D19" s="103">
        <f t="shared" si="0"/>
        <v>137.335</v>
      </c>
      <c r="E19" s="105">
        <f t="shared" si="8"/>
        <v>0.01080839065121233</v>
      </c>
      <c r="F19" s="104">
        <v>93.58</v>
      </c>
      <c r="G19" s="103"/>
      <c r="H19" s="103">
        <f t="shared" si="2"/>
        <v>93.58</v>
      </c>
      <c r="I19" s="106">
        <f t="shared" si="10"/>
        <v>46.756785637956845</v>
      </c>
      <c r="J19" s="104">
        <v>1605.945</v>
      </c>
      <c r="K19" s="103"/>
      <c r="L19" s="103">
        <f t="shared" si="4"/>
        <v>1605.945</v>
      </c>
      <c r="M19" s="105">
        <f t="shared" si="9"/>
        <v>0.0120011831808254</v>
      </c>
      <c r="N19" s="104">
        <v>348.9650000000004</v>
      </c>
      <c r="O19" s="103"/>
      <c r="P19" s="103">
        <f t="shared" si="6"/>
        <v>348.9650000000004</v>
      </c>
      <c r="Q19" s="102">
        <f t="shared" si="11"/>
        <v>360.2023125528343</v>
      </c>
    </row>
    <row r="20" spans="1:17" s="96" customFormat="1" ht="16.5" customHeight="1">
      <c r="A20" s="107" t="s">
        <v>162</v>
      </c>
      <c r="B20" s="104">
        <v>115.57599999999996</v>
      </c>
      <c r="C20" s="103">
        <v>0</v>
      </c>
      <c r="D20" s="103">
        <f t="shared" si="0"/>
        <v>115.57599999999996</v>
      </c>
      <c r="E20" s="105">
        <f t="shared" si="8"/>
        <v>0.009095937364142541</v>
      </c>
      <c r="F20" s="104">
        <v>59.73700000000001</v>
      </c>
      <c r="G20" s="103"/>
      <c r="H20" s="103">
        <f t="shared" si="2"/>
        <v>59.73700000000001</v>
      </c>
      <c r="I20" s="106">
        <f t="shared" si="10"/>
        <v>93.47473090379488</v>
      </c>
      <c r="J20" s="104">
        <v>1123.5609999999992</v>
      </c>
      <c r="K20" s="103">
        <v>0.442</v>
      </c>
      <c r="L20" s="103">
        <f t="shared" si="4"/>
        <v>1124.0029999999992</v>
      </c>
      <c r="M20" s="105">
        <f t="shared" si="9"/>
        <v>0.008399643760401062</v>
      </c>
      <c r="N20" s="104">
        <v>643.5329999999997</v>
      </c>
      <c r="O20" s="103"/>
      <c r="P20" s="103">
        <f t="shared" si="6"/>
        <v>643.5329999999997</v>
      </c>
      <c r="Q20" s="102">
        <f t="shared" si="11"/>
        <v>74.66128388132385</v>
      </c>
    </row>
    <row r="21" spans="1:17" s="96" customFormat="1" ht="16.5" customHeight="1">
      <c r="A21" s="107" t="s">
        <v>175</v>
      </c>
      <c r="B21" s="104">
        <v>100.362</v>
      </c>
      <c r="C21" s="103">
        <v>0</v>
      </c>
      <c r="D21" s="103">
        <f t="shared" si="0"/>
        <v>100.362</v>
      </c>
      <c r="E21" s="105">
        <f t="shared" si="8"/>
        <v>0.007898581589084878</v>
      </c>
      <c r="F21" s="104">
        <v>10.966</v>
      </c>
      <c r="G21" s="103"/>
      <c r="H21" s="103">
        <f t="shared" si="2"/>
        <v>10.966</v>
      </c>
      <c r="I21" s="106">
        <f t="shared" si="10"/>
        <v>815.2106511034106</v>
      </c>
      <c r="J21" s="104">
        <v>1019.73</v>
      </c>
      <c r="K21" s="103"/>
      <c r="L21" s="103">
        <f t="shared" si="4"/>
        <v>1019.73</v>
      </c>
      <c r="M21" s="105">
        <f t="shared" si="9"/>
        <v>0.007620414475578607</v>
      </c>
      <c r="N21" s="104">
        <v>31.512999999999998</v>
      </c>
      <c r="O21" s="103"/>
      <c r="P21" s="103">
        <f t="shared" si="6"/>
        <v>31.512999999999998</v>
      </c>
      <c r="Q21" s="102">
        <f t="shared" si="11"/>
        <v>3135.902643353537</v>
      </c>
    </row>
    <row r="22" spans="1:17" s="96" customFormat="1" ht="16.5" customHeight="1">
      <c r="A22" s="107" t="s">
        <v>176</v>
      </c>
      <c r="B22" s="104">
        <v>75.70100000000001</v>
      </c>
      <c r="C22" s="103">
        <v>0</v>
      </c>
      <c r="D22" s="103">
        <f t="shared" si="0"/>
        <v>75.70100000000001</v>
      </c>
      <c r="E22" s="105">
        <f t="shared" si="8"/>
        <v>0.005957738236337602</v>
      </c>
      <c r="F22" s="104">
        <v>190.17999999999998</v>
      </c>
      <c r="G22" s="103"/>
      <c r="H22" s="103">
        <f t="shared" si="2"/>
        <v>190.17999999999998</v>
      </c>
      <c r="I22" s="106">
        <f t="shared" si="10"/>
        <v>-60.19507834682931</v>
      </c>
      <c r="J22" s="104">
        <v>1322.5769999999998</v>
      </c>
      <c r="K22" s="103"/>
      <c r="L22" s="103">
        <f t="shared" si="4"/>
        <v>1322.5769999999998</v>
      </c>
      <c r="M22" s="105">
        <f t="shared" si="9"/>
        <v>0.00988358184604486</v>
      </c>
      <c r="N22" s="104">
        <v>2753.8089999999993</v>
      </c>
      <c r="O22" s="103"/>
      <c r="P22" s="103">
        <f t="shared" si="6"/>
        <v>2753.8089999999993</v>
      </c>
      <c r="Q22" s="102">
        <f t="shared" si="11"/>
        <v>-51.97281292929175</v>
      </c>
    </row>
    <row r="23" spans="1:17" s="96" customFormat="1" ht="16.5" customHeight="1" thickBot="1">
      <c r="A23" s="101" t="s">
        <v>167</v>
      </c>
      <c r="B23" s="98">
        <v>65.03999999999999</v>
      </c>
      <c r="C23" s="97">
        <v>406.87999999999994</v>
      </c>
      <c r="D23" s="97">
        <f t="shared" si="0"/>
        <v>471.91999999999996</v>
      </c>
      <c r="E23" s="99">
        <f t="shared" si="8"/>
        <v>0.037140537489497374</v>
      </c>
      <c r="F23" s="98">
        <v>82.58099999999993</v>
      </c>
      <c r="G23" s="97">
        <v>348.51800000000003</v>
      </c>
      <c r="H23" s="97">
        <f t="shared" si="2"/>
        <v>431.09899999999993</v>
      </c>
      <c r="I23" s="100">
        <f t="shared" si="10"/>
        <v>9.469054671896714</v>
      </c>
      <c r="J23" s="98">
        <v>843.2530000000006</v>
      </c>
      <c r="K23" s="97">
        <v>5292.932999999999</v>
      </c>
      <c r="L23" s="97">
        <f t="shared" si="4"/>
        <v>6136.186</v>
      </c>
      <c r="M23" s="99">
        <f t="shared" si="9"/>
        <v>0.04585555060579054</v>
      </c>
      <c r="N23" s="98">
        <v>7318.640999999998</v>
      </c>
      <c r="O23" s="97">
        <v>4599.748</v>
      </c>
      <c r="P23" s="97">
        <f t="shared" si="6"/>
        <v>11918.388999999997</v>
      </c>
      <c r="Q23" s="420">
        <f t="shared" si="11"/>
        <v>-48.51497127673882</v>
      </c>
    </row>
    <row r="24" s="95" customFormat="1" ht="15">
      <c r="A24" s="120" t="s">
        <v>177</v>
      </c>
    </row>
    <row r="25" ht="15">
      <c r="A25" s="120" t="s">
        <v>39</v>
      </c>
    </row>
    <row r="26" ht="15">
      <c r="A26" s="93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">
    <cfRule type="cellIs" priority="8" dxfId="91" operator="lessThan" stopIfTrue="1">
      <formula>0</formula>
    </cfRule>
  </conditionalFormatting>
  <conditionalFormatting sqref="I8:I23 Q8:Q23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A38" sqref="A38"/>
    </sheetView>
  </sheetViews>
  <sheetFormatPr defaultColWidth="8.00390625" defaultRowHeight="15"/>
  <cols>
    <col min="1" max="1" width="24.8515625" style="121" customWidth="1"/>
    <col min="2" max="2" width="10.57421875" style="121" bestFit="1" customWidth="1"/>
    <col min="3" max="3" width="12.421875" style="121" bestFit="1" customWidth="1"/>
    <col min="4" max="4" width="9.57421875" style="121" bestFit="1" customWidth="1"/>
    <col min="5" max="5" width="11.7109375" style="121" bestFit="1" customWidth="1"/>
    <col min="6" max="6" width="11.7109375" style="121" customWidth="1"/>
    <col min="7" max="7" width="10.7109375" style="121" customWidth="1"/>
    <col min="8" max="8" width="10.421875" style="121" bestFit="1" customWidth="1"/>
    <col min="9" max="9" width="11.7109375" style="121" bestFit="1" customWidth="1"/>
    <col min="10" max="10" width="9.57421875" style="121" bestFit="1" customWidth="1"/>
    <col min="11" max="11" width="11.7109375" style="121" bestFit="1" customWidth="1"/>
    <col min="12" max="12" width="10.8515625" style="121" customWidth="1"/>
    <col min="13" max="13" width="9.421875" style="121" customWidth="1"/>
    <col min="14" max="14" width="11.140625" style="121" customWidth="1"/>
    <col min="15" max="15" width="12.421875" style="121" bestFit="1" customWidth="1"/>
    <col min="16" max="16" width="9.421875" style="121" customWidth="1"/>
    <col min="17" max="17" width="10.57421875" style="121" bestFit="1" customWidth="1"/>
    <col min="18" max="18" width="12.7109375" style="121" bestFit="1" customWidth="1"/>
    <col min="19" max="19" width="10.140625" style="121" customWidth="1"/>
    <col min="20" max="21" width="11.140625" style="121" bestFit="1" customWidth="1"/>
    <col min="22" max="23" width="10.28125" style="121" customWidth="1"/>
    <col min="24" max="24" width="12.7109375" style="121" customWidth="1"/>
    <col min="25" max="25" width="9.851562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559" t="s">
        <v>45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1"/>
    </row>
    <row r="4" spans="1:25" ht="21" customHeight="1" thickBot="1">
      <c r="A4" s="573" t="s">
        <v>44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5"/>
    </row>
    <row r="5" spans="1:25" s="167" customFormat="1" ht="19.5" customHeight="1" thickBot="1" thickTop="1">
      <c r="A5" s="562" t="s">
        <v>43</v>
      </c>
      <c r="B5" s="577" t="s">
        <v>36</v>
      </c>
      <c r="C5" s="578"/>
      <c r="D5" s="578"/>
      <c r="E5" s="578"/>
      <c r="F5" s="578"/>
      <c r="G5" s="578"/>
      <c r="H5" s="578"/>
      <c r="I5" s="578"/>
      <c r="J5" s="579"/>
      <c r="K5" s="579"/>
      <c r="L5" s="579"/>
      <c r="M5" s="580"/>
      <c r="N5" s="581" t="s">
        <v>35</v>
      </c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80"/>
    </row>
    <row r="6" spans="1:25" s="166" customFormat="1" ht="26.25" customHeight="1" thickBot="1">
      <c r="A6" s="563"/>
      <c r="B6" s="569" t="s">
        <v>152</v>
      </c>
      <c r="C6" s="570"/>
      <c r="D6" s="570"/>
      <c r="E6" s="570"/>
      <c r="F6" s="571"/>
      <c r="G6" s="566" t="s">
        <v>34</v>
      </c>
      <c r="H6" s="569" t="s">
        <v>155</v>
      </c>
      <c r="I6" s="570"/>
      <c r="J6" s="570"/>
      <c r="K6" s="570"/>
      <c r="L6" s="571"/>
      <c r="M6" s="566" t="s">
        <v>33</v>
      </c>
      <c r="N6" s="576" t="s">
        <v>153</v>
      </c>
      <c r="O6" s="570"/>
      <c r="P6" s="570"/>
      <c r="Q6" s="570"/>
      <c r="R6" s="570"/>
      <c r="S6" s="566" t="s">
        <v>34</v>
      </c>
      <c r="T6" s="576" t="s">
        <v>154</v>
      </c>
      <c r="U6" s="570"/>
      <c r="V6" s="570"/>
      <c r="W6" s="570"/>
      <c r="X6" s="570"/>
      <c r="Y6" s="566" t="s">
        <v>33</v>
      </c>
    </row>
    <row r="7" spans="1:25" s="161" customFormat="1" ht="26.25" customHeight="1">
      <c r="A7" s="564"/>
      <c r="B7" s="549" t="s">
        <v>22</v>
      </c>
      <c r="C7" s="550"/>
      <c r="D7" s="551" t="s">
        <v>21</v>
      </c>
      <c r="E7" s="552"/>
      <c r="F7" s="553" t="s">
        <v>17</v>
      </c>
      <c r="G7" s="567"/>
      <c r="H7" s="549" t="s">
        <v>22</v>
      </c>
      <c r="I7" s="550"/>
      <c r="J7" s="551" t="s">
        <v>21</v>
      </c>
      <c r="K7" s="552"/>
      <c r="L7" s="553" t="s">
        <v>17</v>
      </c>
      <c r="M7" s="567"/>
      <c r="N7" s="550" t="s">
        <v>22</v>
      </c>
      <c r="O7" s="550"/>
      <c r="P7" s="555" t="s">
        <v>21</v>
      </c>
      <c r="Q7" s="550"/>
      <c r="R7" s="553" t="s">
        <v>17</v>
      </c>
      <c r="S7" s="567"/>
      <c r="T7" s="556" t="s">
        <v>22</v>
      </c>
      <c r="U7" s="552"/>
      <c r="V7" s="551" t="s">
        <v>21</v>
      </c>
      <c r="W7" s="572"/>
      <c r="X7" s="553" t="s">
        <v>17</v>
      </c>
      <c r="Y7" s="567"/>
    </row>
    <row r="8" spans="1:25" s="161" customFormat="1" ht="31.5" thickBot="1">
      <c r="A8" s="565"/>
      <c r="B8" s="164" t="s">
        <v>19</v>
      </c>
      <c r="C8" s="162" t="s">
        <v>18</v>
      </c>
      <c r="D8" s="163" t="s">
        <v>19</v>
      </c>
      <c r="E8" s="162" t="s">
        <v>18</v>
      </c>
      <c r="F8" s="554"/>
      <c r="G8" s="568"/>
      <c r="H8" s="164" t="s">
        <v>19</v>
      </c>
      <c r="I8" s="162" t="s">
        <v>18</v>
      </c>
      <c r="J8" s="163" t="s">
        <v>19</v>
      </c>
      <c r="K8" s="162" t="s">
        <v>18</v>
      </c>
      <c r="L8" s="554"/>
      <c r="M8" s="568"/>
      <c r="N8" s="165" t="s">
        <v>19</v>
      </c>
      <c r="O8" s="162" t="s">
        <v>18</v>
      </c>
      <c r="P8" s="163" t="s">
        <v>19</v>
      </c>
      <c r="Q8" s="162" t="s">
        <v>18</v>
      </c>
      <c r="R8" s="554"/>
      <c r="S8" s="568"/>
      <c r="T8" s="164" t="s">
        <v>19</v>
      </c>
      <c r="U8" s="162" t="s">
        <v>18</v>
      </c>
      <c r="V8" s="163" t="s">
        <v>19</v>
      </c>
      <c r="W8" s="162" t="s">
        <v>18</v>
      </c>
      <c r="X8" s="554"/>
      <c r="Y8" s="568"/>
    </row>
    <row r="9" spans="1:25" s="150" customFormat="1" ht="18" customHeight="1" thickBot="1" thickTop="1">
      <c r="A9" s="160" t="s">
        <v>24</v>
      </c>
      <c r="B9" s="159">
        <f>SUM(B10:B36)</f>
        <v>372844</v>
      </c>
      <c r="C9" s="153">
        <f>SUM(C10:C36)</f>
        <v>384287</v>
      </c>
      <c r="D9" s="154">
        <f>SUM(D10:D36)</f>
        <v>3798</v>
      </c>
      <c r="E9" s="153">
        <f>SUM(E10:E36)</f>
        <v>3934</v>
      </c>
      <c r="F9" s="152">
        <f aca="true" t="shared" si="0" ref="F9:F36">SUM(B9:E9)</f>
        <v>764863</v>
      </c>
      <c r="G9" s="156">
        <f aca="true" t="shared" si="1" ref="G9:G36">F9/$F$9</f>
        <v>1</v>
      </c>
      <c r="H9" s="155">
        <f>SUM(H10:H36)</f>
        <v>316862</v>
      </c>
      <c r="I9" s="153">
        <f>SUM(I10:I36)</f>
        <v>326911</v>
      </c>
      <c r="J9" s="154">
        <f>SUM(J10:J36)</f>
        <v>3860</v>
      </c>
      <c r="K9" s="153">
        <f>SUM(K10:K36)</f>
        <v>3638</v>
      </c>
      <c r="L9" s="152">
        <f aca="true" t="shared" si="2" ref="L9:L36">SUM(H9:K9)</f>
        <v>651271</v>
      </c>
      <c r="M9" s="158">
        <f aca="true" t="shared" si="3" ref="M9:M36">IF(ISERROR(F9/L9-1),"         /0",(F9/L9-1))</f>
        <v>0.1744158729622538</v>
      </c>
      <c r="N9" s="157">
        <f>SUM(N10:N36)</f>
        <v>4009412</v>
      </c>
      <c r="O9" s="153">
        <f>SUM(O10:O36)</f>
        <v>3920091</v>
      </c>
      <c r="P9" s="154">
        <f>SUM(P10:P36)</f>
        <v>44194</v>
      </c>
      <c r="Q9" s="153">
        <f>SUM(Q10:Q36)</f>
        <v>44646</v>
      </c>
      <c r="R9" s="152">
        <f aca="true" t="shared" si="4" ref="R9:R36">SUM(N9:Q9)</f>
        <v>8018343</v>
      </c>
      <c r="S9" s="156">
        <f aca="true" t="shared" si="5" ref="S9:S36">R9/$R$9</f>
        <v>1</v>
      </c>
      <c r="T9" s="155">
        <f>SUM(T10:T36)</f>
        <v>3530771</v>
      </c>
      <c r="U9" s="153">
        <f>SUM(U10:U36)</f>
        <v>3439906</v>
      </c>
      <c r="V9" s="154">
        <f>SUM(V10:V36)</f>
        <v>28284</v>
      </c>
      <c r="W9" s="153">
        <f>SUM(W10:W36)</f>
        <v>26186</v>
      </c>
      <c r="X9" s="152">
        <f aca="true" t="shared" si="6" ref="X9:X36">SUM(T9:W9)</f>
        <v>7025147</v>
      </c>
      <c r="Y9" s="151">
        <f>IF(ISERROR(R9/X9-1),"         /0",(R9/X9-1))</f>
        <v>0.14137725516633326</v>
      </c>
    </row>
    <row r="10" spans="1:25" ht="19.5" customHeight="1" thickTop="1">
      <c r="A10" s="149" t="s">
        <v>156</v>
      </c>
      <c r="B10" s="147">
        <v>123520</v>
      </c>
      <c r="C10" s="143">
        <v>130521</v>
      </c>
      <c r="D10" s="144">
        <v>3563</v>
      </c>
      <c r="E10" s="143">
        <v>3670</v>
      </c>
      <c r="F10" s="142">
        <f t="shared" si="0"/>
        <v>261274</v>
      </c>
      <c r="G10" s="146">
        <f t="shared" si="1"/>
        <v>0.34159581519827736</v>
      </c>
      <c r="H10" s="145">
        <v>111942</v>
      </c>
      <c r="I10" s="143">
        <v>117642</v>
      </c>
      <c r="J10" s="144">
        <v>3176</v>
      </c>
      <c r="K10" s="143">
        <v>2797</v>
      </c>
      <c r="L10" s="142">
        <f t="shared" si="2"/>
        <v>235557</v>
      </c>
      <c r="M10" s="148">
        <f t="shared" si="3"/>
        <v>0.10917527392520698</v>
      </c>
      <c r="N10" s="147">
        <v>1344206</v>
      </c>
      <c r="O10" s="143">
        <v>1350188</v>
      </c>
      <c r="P10" s="144">
        <v>36621</v>
      </c>
      <c r="Q10" s="143">
        <v>36695</v>
      </c>
      <c r="R10" s="142">
        <f t="shared" si="4"/>
        <v>2767710</v>
      </c>
      <c r="S10" s="146">
        <f t="shared" si="5"/>
        <v>0.34517231303275503</v>
      </c>
      <c r="T10" s="145">
        <v>1274923</v>
      </c>
      <c r="U10" s="143">
        <v>1252274</v>
      </c>
      <c r="V10" s="144">
        <v>11660</v>
      </c>
      <c r="W10" s="143">
        <v>9888</v>
      </c>
      <c r="X10" s="142">
        <f t="shared" si="6"/>
        <v>2548745</v>
      </c>
      <c r="Y10" s="141">
        <f aca="true" t="shared" si="7" ref="Y10:Y36">IF(ISERROR(R10/X10-1),"         /0",IF(R10/X10&gt;5,"  *  ",(R10/X10-1)))</f>
        <v>0.08591090909447585</v>
      </c>
    </row>
    <row r="11" spans="1:25" ht="19.5" customHeight="1">
      <c r="A11" s="140" t="s">
        <v>159</v>
      </c>
      <c r="B11" s="138">
        <v>52782</v>
      </c>
      <c r="C11" s="134">
        <v>51034</v>
      </c>
      <c r="D11" s="135">
        <v>0</v>
      </c>
      <c r="E11" s="134">
        <v>0</v>
      </c>
      <c r="F11" s="133">
        <f t="shared" si="0"/>
        <v>103816</v>
      </c>
      <c r="G11" s="137">
        <f t="shared" si="1"/>
        <v>0.1357314970131906</v>
      </c>
      <c r="H11" s="136">
        <v>49142</v>
      </c>
      <c r="I11" s="134">
        <v>46857</v>
      </c>
      <c r="J11" s="135"/>
      <c r="K11" s="134"/>
      <c r="L11" s="133">
        <f t="shared" si="2"/>
        <v>95999</v>
      </c>
      <c r="M11" s="139">
        <f t="shared" si="3"/>
        <v>0.08142793154095362</v>
      </c>
      <c r="N11" s="138">
        <v>570735</v>
      </c>
      <c r="O11" s="134">
        <v>542083</v>
      </c>
      <c r="P11" s="135">
        <v>2149</v>
      </c>
      <c r="Q11" s="134">
        <v>2382</v>
      </c>
      <c r="R11" s="133">
        <f t="shared" si="4"/>
        <v>1117349</v>
      </c>
      <c r="S11" s="137">
        <f t="shared" si="5"/>
        <v>0.13934911489817783</v>
      </c>
      <c r="T11" s="136">
        <v>549712</v>
      </c>
      <c r="U11" s="134">
        <v>524741</v>
      </c>
      <c r="V11" s="135">
        <v>3076</v>
      </c>
      <c r="W11" s="134">
        <v>3499</v>
      </c>
      <c r="X11" s="133">
        <f t="shared" si="6"/>
        <v>1081028</v>
      </c>
      <c r="Y11" s="132">
        <f t="shared" si="7"/>
        <v>0.03359857469001737</v>
      </c>
    </row>
    <row r="12" spans="1:25" ht="19.5" customHeight="1">
      <c r="A12" s="140" t="s">
        <v>178</v>
      </c>
      <c r="B12" s="138">
        <v>27225</v>
      </c>
      <c r="C12" s="134">
        <v>25834</v>
      </c>
      <c r="D12" s="135">
        <v>0</v>
      </c>
      <c r="E12" s="134">
        <v>0</v>
      </c>
      <c r="F12" s="133">
        <f aca="true" t="shared" si="8" ref="F12:F22">SUM(B12:E12)</f>
        <v>53059</v>
      </c>
      <c r="G12" s="137">
        <f t="shared" si="1"/>
        <v>0.06937059316505047</v>
      </c>
      <c r="H12" s="136">
        <v>21045</v>
      </c>
      <c r="I12" s="134">
        <v>19631</v>
      </c>
      <c r="J12" s="135"/>
      <c r="K12" s="134"/>
      <c r="L12" s="133">
        <f aca="true" t="shared" si="9" ref="L12:L22">SUM(H12:K12)</f>
        <v>40676</v>
      </c>
      <c r="M12" s="139">
        <f aca="true" t="shared" si="10" ref="M12:M22">IF(ISERROR(F12/L12-1),"         /0",(F12/L12-1))</f>
        <v>0.30443013078965486</v>
      </c>
      <c r="N12" s="138">
        <v>273259</v>
      </c>
      <c r="O12" s="134">
        <v>260618</v>
      </c>
      <c r="P12" s="135"/>
      <c r="Q12" s="134"/>
      <c r="R12" s="133">
        <f aca="true" t="shared" si="11" ref="R12:R22">SUM(N12:Q12)</f>
        <v>533877</v>
      </c>
      <c r="S12" s="137">
        <f t="shared" si="5"/>
        <v>0.06658196088643252</v>
      </c>
      <c r="T12" s="136">
        <v>204042</v>
      </c>
      <c r="U12" s="134">
        <v>197859</v>
      </c>
      <c r="V12" s="135"/>
      <c r="W12" s="134"/>
      <c r="X12" s="133">
        <f aca="true" t="shared" si="12" ref="X12:X22">SUM(T12:W12)</f>
        <v>401901</v>
      </c>
      <c r="Y12" s="132">
        <f aca="true" t="shared" si="13" ref="Y12:Y22">IF(ISERROR(R12/X12-1),"         /0",IF(R12/X12&gt;5,"  *  ",(R12/X12-1)))</f>
        <v>0.32837937701075637</v>
      </c>
    </row>
    <row r="13" spans="1:25" ht="19.5" customHeight="1">
      <c r="A13" s="140" t="s">
        <v>157</v>
      </c>
      <c r="B13" s="138">
        <v>17422</v>
      </c>
      <c r="C13" s="134">
        <v>16793</v>
      </c>
      <c r="D13" s="135">
        <v>0</v>
      </c>
      <c r="E13" s="134">
        <v>0</v>
      </c>
      <c r="F13" s="133">
        <f>SUM(B13:E13)</f>
        <v>34215</v>
      </c>
      <c r="G13" s="137">
        <f>F13/$F$9</f>
        <v>0.044733501293695736</v>
      </c>
      <c r="H13" s="136">
        <v>6504</v>
      </c>
      <c r="I13" s="134">
        <v>6373</v>
      </c>
      <c r="J13" s="135"/>
      <c r="K13" s="134"/>
      <c r="L13" s="133">
        <f>SUM(H13:K13)</f>
        <v>12877</v>
      </c>
      <c r="M13" s="139">
        <f>IF(ISERROR(F13/L13-1),"         /0",(F13/L13-1))</f>
        <v>1.6570629805078823</v>
      </c>
      <c r="N13" s="138">
        <v>109193</v>
      </c>
      <c r="O13" s="134">
        <v>108379</v>
      </c>
      <c r="P13" s="135">
        <v>252</v>
      </c>
      <c r="Q13" s="134">
        <v>251</v>
      </c>
      <c r="R13" s="133">
        <f>SUM(N13:Q13)</f>
        <v>218075</v>
      </c>
      <c r="S13" s="137">
        <f>R13/$R$9</f>
        <v>0.027197015642758112</v>
      </c>
      <c r="T13" s="136">
        <v>38862</v>
      </c>
      <c r="U13" s="134">
        <v>39878</v>
      </c>
      <c r="V13" s="135"/>
      <c r="W13" s="134"/>
      <c r="X13" s="133">
        <f>SUM(T13:W13)</f>
        <v>78740</v>
      </c>
      <c r="Y13" s="132">
        <f>IF(ISERROR(R13/X13-1),"         /0",IF(R13/X13&gt;5,"  *  ",(R13/X13-1)))</f>
        <v>1.7695580391160783</v>
      </c>
    </row>
    <row r="14" spans="1:25" ht="19.5" customHeight="1">
      <c r="A14" s="140" t="s">
        <v>179</v>
      </c>
      <c r="B14" s="138">
        <v>17094</v>
      </c>
      <c r="C14" s="134">
        <v>17115</v>
      </c>
      <c r="D14" s="135">
        <v>0</v>
      </c>
      <c r="E14" s="134">
        <v>0</v>
      </c>
      <c r="F14" s="133">
        <f t="shared" si="8"/>
        <v>34209</v>
      </c>
      <c r="G14" s="137">
        <f aca="true" t="shared" si="14" ref="G14:G19">F14/$F$9</f>
        <v>0.04472565675160127</v>
      </c>
      <c r="H14" s="136">
        <v>18365</v>
      </c>
      <c r="I14" s="134">
        <v>19620</v>
      </c>
      <c r="J14" s="135"/>
      <c r="K14" s="134"/>
      <c r="L14" s="133">
        <f t="shared" si="9"/>
        <v>37985</v>
      </c>
      <c r="M14" s="139">
        <f t="shared" si="10"/>
        <v>-0.09940766091878372</v>
      </c>
      <c r="N14" s="138">
        <v>221106</v>
      </c>
      <c r="O14" s="134">
        <v>217970</v>
      </c>
      <c r="P14" s="135"/>
      <c r="Q14" s="134"/>
      <c r="R14" s="133">
        <f t="shared" si="11"/>
        <v>439076</v>
      </c>
      <c r="S14" s="137">
        <f aca="true" t="shared" si="15" ref="S14:S19">R14/$R$9</f>
        <v>0.05475894458493482</v>
      </c>
      <c r="T14" s="136">
        <v>221792</v>
      </c>
      <c r="U14" s="134">
        <v>219743</v>
      </c>
      <c r="V14" s="135"/>
      <c r="W14" s="134"/>
      <c r="X14" s="133">
        <f t="shared" si="12"/>
        <v>441535</v>
      </c>
      <c r="Y14" s="132">
        <f t="shared" si="13"/>
        <v>-0.005569207424100053</v>
      </c>
    </row>
    <row r="15" spans="1:25" ht="19.5" customHeight="1">
      <c r="A15" s="140" t="s">
        <v>180</v>
      </c>
      <c r="B15" s="138">
        <v>15868</v>
      </c>
      <c r="C15" s="134">
        <v>15539</v>
      </c>
      <c r="D15" s="135">
        <v>0</v>
      </c>
      <c r="E15" s="134">
        <v>16</v>
      </c>
      <c r="F15" s="133">
        <f t="shared" si="8"/>
        <v>31423</v>
      </c>
      <c r="G15" s="137">
        <f t="shared" si="14"/>
        <v>0.04108317437240395</v>
      </c>
      <c r="H15" s="136">
        <v>10412</v>
      </c>
      <c r="I15" s="134">
        <v>9588</v>
      </c>
      <c r="J15" s="135">
        <v>65</v>
      </c>
      <c r="K15" s="134">
        <v>146</v>
      </c>
      <c r="L15" s="133">
        <f t="shared" si="9"/>
        <v>20211</v>
      </c>
      <c r="M15" s="139">
        <f t="shared" si="10"/>
        <v>0.5547474147741329</v>
      </c>
      <c r="N15" s="138">
        <v>146404</v>
      </c>
      <c r="O15" s="134">
        <v>138479</v>
      </c>
      <c r="P15" s="135">
        <v>139</v>
      </c>
      <c r="Q15" s="134">
        <v>84</v>
      </c>
      <c r="R15" s="133">
        <f t="shared" si="11"/>
        <v>285106</v>
      </c>
      <c r="S15" s="137">
        <f t="shared" si="15"/>
        <v>0.035556722879028745</v>
      </c>
      <c r="T15" s="136">
        <v>88955</v>
      </c>
      <c r="U15" s="134">
        <v>88668</v>
      </c>
      <c r="V15" s="135">
        <v>708</v>
      </c>
      <c r="W15" s="134">
        <v>654</v>
      </c>
      <c r="X15" s="133">
        <f t="shared" si="12"/>
        <v>178985</v>
      </c>
      <c r="Y15" s="132">
        <f t="shared" si="13"/>
        <v>0.5929044333324021</v>
      </c>
    </row>
    <row r="16" spans="1:25" ht="19.5" customHeight="1">
      <c r="A16" s="140" t="s">
        <v>181</v>
      </c>
      <c r="B16" s="138">
        <v>12921</v>
      </c>
      <c r="C16" s="134">
        <v>13149</v>
      </c>
      <c r="D16" s="135">
        <v>0</v>
      </c>
      <c r="E16" s="134">
        <v>0</v>
      </c>
      <c r="F16" s="133">
        <f t="shared" si="8"/>
        <v>26070</v>
      </c>
      <c r="G16" s="137">
        <f t="shared" si="14"/>
        <v>0.03408453540045734</v>
      </c>
      <c r="H16" s="136">
        <v>9116</v>
      </c>
      <c r="I16" s="134">
        <v>9388</v>
      </c>
      <c r="J16" s="135"/>
      <c r="K16" s="134"/>
      <c r="L16" s="133">
        <f t="shared" si="9"/>
        <v>18504</v>
      </c>
      <c r="M16" s="139">
        <f t="shared" si="10"/>
        <v>0.4088845654993516</v>
      </c>
      <c r="N16" s="138">
        <v>133426</v>
      </c>
      <c r="O16" s="134">
        <v>129664</v>
      </c>
      <c r="P16" s="135"/>
      <c r="Q16" s="134"/>
      <c r="R16" s="133">
        <f t="shared" si="11"/>
        <v>263090</v>
      </c>
      <c r="S16" s="137">
        <f t="shared" si="15"/>
        <v>0.03281101843610332</v>
      </c>
      <c r="T16" s="136">
        <v>73221</v>
      </c>
      <c r="U16" s="134">
        <v>71679</v>
      </c>
      <c r="V16" s="135"/>
      <c r="W16" s="134"/>
      <c r="X16" s="133">
        <f t="shared" si="12"/>
        <v>144900</v>
      </c>
      <c r="Y16" s="132">
        <f t="shared" si="13"/>
        <v>0.8156659765355418</v>
      </c>
    </row>
    <row r="17" spans="1:25" ht="19.5" customHeight="1">
      <c r="A17" s="140" t="s">
        <v>182</v>
      </c>
      <c r="B17" s="138">
        <v>12152</v>
      </c>
      <c r="C17" s="134">
        <v>12204</v>
      </c>
      <c r="D17" s="135">
        <v>0</v>
      </c>
      <c r="E17" s="134">
        <v>0</v>
      </c>
      <c r="F17" s="133">
        <f t="shared" si="8"/>
        <v>24356</v>
      </c>
      <c r="G17" s="137">
        <f t="shared" si="14"/>
        <v>0.03184361120880472</v>
      </c>
      <c r="H17" s="136">
        <v>12191</v>
      </c>
      <c r="I17" s="134">
        <v>12671</v>
      </c>
      <c r="J17" s="135"/>
      <c r="K17" s="134"/>
      <c r="L17" s="133">
        <f t="shared" si="9"/>
        <v>24862</v>
      </c>
      <c r="M17" s="139">
        <f t="shared" si="10"/>
        <v>-0.02035234494409144</v>
      </c>
      <c r="N17" s="138">
        <v>121007</v>
      </c>
      <c r="O17" s="134">
        <v>115326</v>
      </c>
      <c r="P17" s="135"/>
      <c r="Q17" s="134"/>
      <c r="R17" s="133">
        <f t="shared" si="11"/>
        <v>236333</v>
      </c>
      <c r="S17" s="137">
        <f t="shared" si="15"/>
        <v>0.02947404469975904</v>
      </c>
      <c r="T17" s="136">
        <v>120623</v>
      </c>
      <c r="U17" s="134">
        <v>118502</v>
      </c>
      <c r="V17" s="135"/>
      <c r="W17" s="134"/>
      <c r="X17" s="133">
        <f t="shared" si="12"/>
        <v>239125</v>
      </c>
      <c r="Y17" s="132">
        <f t="shared" si="13"/>
        <v>-0.011675901725039184</v>
      </c>
    </row>
    <row r="18" spans="1:25" ht="19.5" customHeight="1">
      <c r="A18" s="140" t="s">
        <v>183</v>
      </c>
      <c r="B18" s="138">
        <v>11529</v>
      </c>
      <c r="C18" s="134">
        <v>11362</v>
      </c>
      <c r="D18" s="135">
        <v>0</v>
      </c>
      <c r="E18" s="134">
        <v>0</v>
      </c>
      <c r="F18" s="133">
        <f t="shared" si="8"/>
        <v>22891</v>
      </c>
      <c r="G18" s="137">
        <f t="shared" si="14"/>
        <v>0.029928235514072456</v>
      </c>
      <c r="H18" s="136">
        <v>8556</v>
      </c>
      <c r="I18" s="134">
        <v>7812</v>
      </c>
      <c r="J18" s="135"/>
      <c r="K18" s="134"/>
      <c r="L18" s="133">
        <f t="shared" si="9"/>
        <v>16368</v>
      </c>
      <c r="M18" s="139">
        <f t="shared" si="10"/>
        <v>0.398521505376344</v>
      </c>
      <c r="N18" s="138">
        <v>119661</v>
      </c>
      <c r="O18" s="134">
        <v>110653</v>
      </c>
      <c r="P18" s="135"/>
      <c r="Q18" s="134"/>
      <c r="R18" s="133">
        <f t="shared" si="11"/>
        <v>230314</v>
      </c>
      <c r="S18" s="137">
        <f t="shared" si="15"/>
        <v>0.0287233908551929</v>
      </c>
      <c r="T18" s="136">
        <v>100667</v>
      </c>
      <c r="U18" s="134">
        <v>89621</v>
      </c>
      <c r="V18" s="135"/>
      <c r="W18" s="134"/>
      <c r="X18" s="133">
        <f t="shared" si="12"/>
        <v>190288</v>
      </c>
      <c r="Y18" s="132">
        <f t="shared" si="13"/>
        <v>0.21034432018834615</v>
      </c>
    </row>
    <row r="19" spans="1:25" ht="19.5" customHeight="1">
      <c r="A19" s="140" t="s">
        <v>184</v>
      </c>
      <c r="B19" s="138">
        <v>10900</v>
      </c>
      <c r="C19" s="134">
        <v>9959</v>
      </c>
      <c r="D19" s="135">
        <v>81</v>
      </c>
      <c r="E19" s="134">
        <v>80</v>
      </c>
      <c r="F19" s="133">
        <f t="shared" si="8"/>
        <v>21020</v>
      </c>
      <c r="G19" s="137">
        <f t="shared" si="14"/>
        <v>0.02748204580428129</v>
      </c>
      <c r="H19" s="136">
        <v>2202</v>
      </c>
      <c r="I19" s="134">
        <v>2430</v>
      </c>
      <c r="J19" s="135"/>
      <c r="K19" s="134"/>
      <c r="L19" s="133">
        <f t="shared" si="9"/>
        <v>4632</v>
      </c>
      <c r="M19" s="139">
        <f t="shared" si="10"/>
        <v>3.537996545768567</v>
      </c>
      <c r="N19" s="138">
        <v>89016</v>
      </c>
      <c r="O19" s="134">
        <v>84245</v>
      </c>
      <c r="P19" s="135">
        <v>430</v>
      </c>
      <c r="Q19" s="134">
        <v>309</v>
      </c>
      <c r="R19" s="133">
        <f t="shared" si="11"/>
        <v>174000</v>
      </c>
      <c r="S19" s="137">
        <f t="shared" si="15"/>
        <v>0.021700244052917168</v>
      </c>
      <c r="T19" s="136">
        <v>21645</v>
      </c>
      <c r="U19" s="134">
        <v>22317</v>
      </c>
      <c r="V19" s="135">
        <v>359</v>
      </c>
      <c r="W19" s="134">
        <v>557</v>
      </c>
      <c r="X19" s="133">
        <f t="shared" si="12"/>
        <v>44878</v>
      </c>
      <c r="Y19" s="132">
        <f t="shared" si="13"/>
        <v>2.8771781273675296</v>
      </c>
    </row>
    <row r="20" spans="1:25" ht="19.5" customHeight="1">
      <c r="A20" s="140" t="s">
        <v>185</v>
      </c>
      <c r="B20" s="138">
        <v>9838</v>
      </c>
      <c r="C20" s="134">
        <v>10701</v>
      </c>
      <c r="D20" s="135">
        <v>0</v>
      </c>
      <c r="E20" s="134">
        <v>0</v>
      </c>
      <c r="F20" s="133">
        <f t="shared" si="8"/>
        <v>20539</v>
      </c>
      <c r="G20" s="137">
        <f t="shared" si="1"/>
        <v>0.02685317501304155</v>
      </c>
      <c r="H20" s="136">
        <v>5070</v>
      </c>
      <c r="I20" s="134">
        <v>5683</v>
      </c>
      <c r="J20" s="135"/>
      <c r="K20" s="134"/>
      <c r="L20" s="133">
        <f t="shared" si="9"/>
        <v>10753</v>
      </c>
      <c r="M20" s="139">
        <f t="shared" si="10"/>
        <v>0.9100716079233702</v>
      </c>
      <c r="N20" s="138">
        <v>90180</v>
      </c>
      <c r="O20" s="134">
        <v>97913</v>
      </c>
      <c r="P20" s="135"/>
      <c r="Q20" s="134"/>
      <c r="R20" s="133">
        <f t="shared" si="11"/>
        <v>188093</v>
      </c>
      <c r="S20" s="137">
        <f t="shared" si="5"/>
        <v>0.023457839107157177</v>
      </c>
      <c r="T20" s="136">
        <v>60197</v>
      </c>
      <c r="U20" s="134">
        <v>59055</v>
      </c>
      <c r="V20" s="135"/>
      <c r="W20" s="134"/>
      <c r="X20" s="133">
        <f t="shared" si="12"/>
        <v>119252</v>
      </c>
      <c r="Y20" s="132">
        <f t="shared" si="13"/>
        <v>0.5772733371348069</v>
      </c>
    </row>
    <row r="21" spans="1:25" ht="19.5" customHeight="1">
      <c r="A21" s="140" t="s">
        <v>186</v>
      </c>
      <c r="B21" s="138">
        <v>9775</v>
      </c>
      <c r="C21" s="134">
        <v>10213</v>
      </c>
      <c r="D21" s="135">
        <v>0</v>
      </c>
      <c r="E21" s="134">
        <v>0</v>
      </c>
      <c r="F21" s="133">
        <f t="shared" si="8"/>
        <v>19988</v>
      </c>
      <c r="G21" s="137">
        <f t="shared" si="1"/>
        <v>0.026132784564033035</v>
      </c>
      <c r="H21" s="136">
        <v>9130</v>
      </c>
      <c r="I21" s="134">
        <v>9784</v>
      </c>
      <c r="J21" s="135"/>
      <c r="K21" s="134"/>
      <c r="L21" s="133">
        <f t="shared" si="9"/>
        <v>18914</v>
      </c>
      <c r="M21" s="139">
        <f t="shared" si="10"/>
        <v>0.05678333509569633</v>
      </c>
      <c r="N21" s="138">
        <v>117811</v>
      </c>
      <c r="O21" s="134">
        <v>115945</v>
      </c>
      <c r="P21" s="135"/>
      <c r="Q21" s="134"/>
      <c r="R21" s="133">
        <f t="shared" si="11"/>
        <v>233756</v>
      </c>
      <c r="S21" s="137">
        <f t="shared" si="5"/>
        <v>0.02915265660249256</v>
      </c>
      <c r="T21" s="136">
        <v>92444</v>
      </c>
      <c r="U21" s="134">
        <v>91445</v>
      </c>
      <c r="V21" s="135"/>
      <c r="W21" s="134"/>
      <c r="X21" s="133">
        <f t="shared" si="12"/>
        <v>183889</v>
      </c>
      <c r="Y21" s="132">
        <f t="shared" si="13"/>
        <v>0.2711798965680383</v>
      </c>
    </row>
    <row r="22" spans="1:25" ht="19.5" customHeight="1">
      <c r="A22" s="140" t="s">
        <v>187</v>
      </c>
      <c r="B22" s="138">
        <v>6781</v>
      </c>
      <c r="C22" s="134">
        <v>8819</v>
      </c>
      <c r="D22" s="135">
        <v>0</v>
      </c>
      <c r="E22" s="134">
        <v>0</v>
      </c>
      <c r="F22" s="133">
        <f t="shared" si="8"/>
        <v>15600</v>
      </c>
      <c r="G22" s="137">
        <f t="shared" si="1"/>
        <v>0.020395809445613138</v>
      </c>
      <c r="H22" s="136">
        <v>5757</v>
      </c>
      <c r="I22" s="134">
        <v>7631</v>
      </c>
      <c r="J22" s="135"/>
      <c r="K22" s="134"/>
      <c r="L22" s="133">
        <f t="shared" si="9"/>
        <v>13388</v>
      </c>
      <c r="M22" s="139">
        <f t="shared" si="10"/>
        <v>0.16522258739169415</v>
      </c>
      <c r="N22" s="138">
        <v>85794</v>
      </c>
      <c r="O22" s="134">
        <v>79838</v>
      </c>
      <c r="P22" s="135"/>
      <c r="Q22" s="134"/>
      <c r="R22" s="133">
        <f t="shared" si="11"/>
        <v>165632</v>
      </c>
      <c r="S22" s="137">
        <f t="shared" si="5"/>
        <v>0.020656636913636645</v>
      </c>
      <c r="T22" s="136">
        <v>64400</v>
      </c>
      <c r="U22" s="134">
        <v>62134</v>
      </c>
      <c r="V22" s="135"/>
      <c r="W22" s="134"/>
      <c r="X22" s="133">
        <f t="shared" si="12"/>
        <v>126534</v>
      </c>
      <c r="Y22" s="132">
        <f t="shared" si="13"/>
        <v>0.3089920495677052</v>
      </c>
    </row>
    <row r="23" spans="1:25" ht="19.5" customHeight="1">
      <c r="A23" s="140" t="s">
        <v>188</v>
      </c>
      <c r="B23" s="138">
        <v>6256</v>
      </c>
      <c r="C23" s="134">
        <v>9178</v>
      </c>
      <c r="D23" s="135">
        <v>0</v>
      </c>
      <c r="E23" s="134">
        <v>0</v>
      </c>
      <c r="F23" s="133">
        <f t="shared" si="0"/>
        <v>15434</v>
      </c>
      <c r="G23" s="137">
        <f t="shared" si="1"/>
        <v>0.020178777114332892</v>
      </c>
      <c r="H23" s="136">
        <v>7538</v>
      </c>
      <c r="I23" s="134">
        <v>11629</v>
      </c>
      <c r="J23" s="135"/>
      <c r="K23" s="134"/>
      <c r="L23" s="133">
        <f t="shared" si="2"/>
        <v>19167</v>
      </c>
      <c r="M23" s="139">
        <f t="shared" si="3"/>
        <v>-0.19476183022903948</v>
      </c>
      <c r="N23" s="138">
        <v>96061</v>
      </c>
      <c r="O23" s="134">
        <v>94662</v>
      </c>
      <c r="P23" s="135"/>
      <c r="Q23" s="134"/>
      <c r="R23" s="133">
        <f t="shared" si="4"/>
        <v>190723</v>
      </c>
      <c r="S23" s="137">
        <f t="shared" si="5"/>
        <v>0.023785837048876556</v>
      </c>
      <c r="T23" s="136">
        <v>130152</v>
      </c>
      <c r="U23" s="134">
        <v>127501</v>
      </c>
      <c r="V23" s="135"/>
      <c r="W23" s="134"/>
      <c r="X23" s="133">
        <f t="shared" si="6"/>
        <v>257653</v>
      </c>
      <c r="Y23" s="132">
        <f t="shared" si="7"/>
        <v>-0.2597679825191246</v>
      </c>
    </row>
    <row r="24" spans="1:25" ht="19.5" customHeight="1">
      <c r="A24" s="140" t="s">
        <v>189</v>
      </c>
      <c r="B24" s="138">
        <v>6738</v>
      </c>
      <c r="C24" s="134">
        <v>6487</v>
      </c>
      <c r="D24" s="135">
        <v>101</v>
      </c>
      <c r="E24" s="134">
        <v>101</v>
      </c>
      <c r="F24" s="133">
        <f t="shared" si="0"/>
        <v>13427</v>
      </c>
      <c r="G24" s="137">
        <f t="shared" si="1"/>
        <v>0.017554777783733818</v>
      </c>
      <c r="H24" s="136">
        <v>6615</v>
      </c>
      <c r="I24" s="134">
        <v>6391</v>
      </c>
      <c r="J24" s="135">
        <v>448</v>
      </c>
      <c r="K24" s="134">
        <v>539</v>
      </c>
      <c r="L24" s="133">
        <f t="shared" si="2"/>
        <v>13993</v>
      </c>
      <c r="M24" s="139">
        <f t="shared" si="3"/>
        <v>-0.04044879582648464</v>
      </c>
      <c r="N24" s="138">
        <v>62384</v>
      </c>
      <c r="O24" s="134">
        <v>60098</v>
      </c>
      <c r="P24" s="135">
        <v>3405</v>
      </c>
      <c r="Q24" s="134">
        <v>3594</v>
      </c>
      <c r="R24" s="133">
        <f t="shared" si="4"/>
        <v>129481</v>
      </c>
      <c r="S24" s="137">
        <f t="shared" si="5"/>
        <v>0.0161480994265274</v>
      </c>
      <c r="T24" s="136">
        <v>64440</v>
      </c>
      <c r="U24" s="134">
        <v>62858</v>
      </c>
      <c r="V24" s="135">
        <v>4895</v>
      </c>
      <c r="W24" s="134">
        <v>4644</v>
      </c>
      <c r="X24" s="133">
        <f t="shared" si="6"/>
        <v>136837</v>
      </c>
      <c r="Y24" s="132">
        <f t="shared" si="7"/>
        <v>-0.05375739017955672</v>
      </c>
    </row>
    <row r="25" spans="1:25" ht="19.5" customHeight="1">
      <c r="A25" s="140" t="s">
        <v>190</v>
      </c>
      <c r="B25" s="138">
        <v>5945</v>
      </c>
      <c r="C25" s="134">
        <v>6777</v>
      </c>
      <c r="D25" s="135">
        <v>0</v>
      </c>
      <c r="E25" s="134">
        <v>0</v>
      </c>
      <c r="F25" s="133">
        <f t="shared" si="0"/>
        <v>12722</v>
      </c>
      <c r="G25" s="137">
        <f t="shared" si="1"/>
        <v>0.016633044087633993</v>
      </c>
      <c r="H25" s="136">
        <v>5821</v>
      </c>
      <c r="I25" s="134">
        <v>7404</v>
      </c>
      <c r="J25" s="135"/>
      <c r="K25" s="134"/>
      <c r="L25" s="133">
        <f t="shared" si="2"/>
        <v>13225</v>
      </c>
      <c r="M25" s="139">
        <f t="shared" si="3"/>
        <v>-0.0380340264650284</v>
      </c>
      <c r="N25" s="138">
        <v>76483</v>
      </c>
      <c r="O25" s="134">
        <v>73660</v>
      </c>
      <c r="P25" s="135"/>
      <c r="Q25" s="134"/>
      <c r="R25" s="133">
        <f t="shared" si="4"/>
        <v>150143</v>
      </c>
      <c r="S25" s="137">
        <f t="shared" si="5"/>
        <v>0.018724941050788174</v>
      </c>
      <c r="T25" s="136">
        <v>78133</v>
      </c>
      <c r="U25" s="134">
        <v>75724</v>
      </c>
      <c r="V25" s="135"/>
      <c r="W25" s="134"/>
      <c r="X25" s="133">
        <f t="shared" si="6"/>
        <v>153857</v>
      </c>
      <c r="Y25" s="132">
        <f t="shared" si="7"/>
        <v>-0.024139298179478352</v>
      </c>
    </row>
    <row r="26" spans="1:25" ht="19.5" customHeight="1">
      <c r="A26" s="140" t="s">
        <v>191</v>
      </c>
      <c r="B26" s="138">
        <v>6204</v>
      </c>
      <c r="C26" s="134">
        <v>6420</v>
      </c>
      <c r="D26" s="135">
        <v>0</v>
      </c>
      <c r="E26" s="134">
        <v>0</v>
      </c>
      <c r="F26" s="133">
        <f t="shared" si="0"/>
        <v>12624</v>
      </c>
      <c r="G26" s="137">
        <f t="shared" si="1"/>
        <v>0.016504916566757708</v>
      </c>
      <c r="H26" s="136">
        <v>3683</v>
      </c>
      <c r="I26" s="134">
        <v>3621</v>
      </c>
      <c r="J26" s="135"/>
      <c r="K26" s="134"/>
      <c r="L26" s="133">
        <f t="shared" si="2"/>
        <v>7304</v>
      </c>
      <c r="M26" s="139">
        <f t="shared" si="3"/>
        <v>0.7283680175246441</v>
      </c>
      <c r="N26" s="138">
        <v>50678</v>
      </c>
      <c r="O26" s="134">
        <v>51802</v>
      </c>
      <c r="P26" s="135">
        <v>138</v>
      </c>
      <c r="Q26" s="134">
        <v>135</v>
      </c>
      <c r="R26" s="133">
        <f t="shared" si="4"/>
        <v>102753</v>
      </c>
      <c r="S26" s="137">
        <f t="shared" si="5"/>
        <v>0.012814742397525274</v>
      </c>
      <c r="T26" s="136">
        <v>38685</v>
      </c>
      <c r="U26" s="134">
        <v>38135</v>
      </c>
      <c r="V26" s="135"/>
      <c r="W26" s="134"/>
      <c r="X26" s="133">
        <f t="shared" si="6"/>
        <v>76820</v>
      </c>
      <c r="Y26" s="132">
        <f t="shared" si="7"/>
        <v>0.3375813590210883</v>
      </c>
    </row>
    <row r="27" spans="1:25" ht="19.5" customHeight="1">
      <c r="A27" s="140" t="s">
        <v>192</v>
      </c>
      <c r="B27" s="138">
        <v>5357</v>
      </c>
      <c r="C27" s="134">
        <v>6229</v>
      </c>
      <c r="D27" s="135">
        <v>0</v>
      </c>
      <c r="E27" s="134">
        <v>0</v>
      </c>
      <c r="F27" s="133">
        <f t="shared" si="0"/>
        <v>11586</v>
      </c>
      <c r="G27" s="137">
        <f t="shared" si="1"/>
        <v>0.015147810784414987</v>
      </c>
      <c r="H27" s="136">
        <v>5679</v>
      </c>
      <c r="I27" s="134">
        <v>6343</v>
      </c>
      <c r="J27" s="135"/>
      <c r="K27" s="134"/>
      <c r="L27" s="133">
        <f t="shared" si="2"/>
        <v>12022</v>
      </c>
      <c r="M27" s="139" t="s">
        <v>49</v>
      </c>
      <c r="N27" s="138">
        <v>79090</v>
      </c>
      <c r="O27" s="134">
        <v>75913</v>
      </c>
      <c r="P27" s="135"/>
      <c r="Q27" s="134"/>
      <c r="R27" s="133">
        <f t="shared" si="4"/>
        <v>155003</v>
      </c>
      <c r="S27" s="137">
        <f t="shared" si="5"/>
        <v>0.01933105131571448</v>
      </c>
      <c r="T27" s="136">
        <v>72652</v>
      </c>
      <c r="U27" s="134">
        <v>70350</v>
      </c>
      <c r="V27" s="135"/>
      <c r="W27" s="134"/>
      <c r="X27" s="133">
        <f t="shared" si="6"/>
        <v>143002</v>
      </c>
      <c r="Y27" s="132">
        <f t="shared" si="7"/>
        <v>0.08392190319016524</v>
      </c>
    </row>
    <row r="28" spans="1:25" ht="19.5" customHeight="1">
      <c r="A28" s="140" t="s">
        <v>193</v>
      </c>
      <c r="B28" s="138">
        <v>3686</v>
      </c>
      <c r="C28" s="134">
        <v>4027</v>
      </c>
      <c r="D28" s="135">
        <v>0</v>
      </c>
      <c r="E28" s="134">
        <v>0</v>
      </c>
      <c r="F28" s="133">
        <f t="shared" si="0"/>
        <v>7713</v>
      </c>
      <c r="G28" s="137">
        <f t="shared" si="1"/>
        <v>0.010084158862436802</v>
      </c>
      <c r="H28" s="136">
        <v>3384</v>
      </c>
      <c r="I28" s="134">
        <v>3551</v>
      </c>
      <c r="J28" s="135"/>
      <c r="K28" s="134"/>
      <c r="L28" s="133">
        <f t="shared" si="2"/>
        <v>6935</v>
      </c>
      <c r="M28" s="139">
        <f t="shared" si="3"/>
        <v>0.11218457101658252</v>
      </c>
      <c r="N28" s="138">
        <v>42642</v>
      </c>
      <c r="O28" s="134">
        <v>41427</v>
      </c>
      <c r="P28" s="135"/>
      <c r="Q28" s="134"/>
      <c r="R28" s="133">
        <f t="shared" si="4"/>
        <v>84069</v>
      </c>
      <c r="S28" s="137">
        <f t="shared" si="5"/>
        <v>0.010484585156808583</v>
      </c>
      <c r="T28" s="136">
        <v>32071</v>
      </c>
      <c r="U28" s="134">
        <v>31683</v>
      </c>
      <c r="V28" s="135"/>
      <c r="W28" s="134"/>
      <c r="X28" s="133">
        <f t="shared" si="6"/>
        <v>63754</v>
      </c>
      <c r="Y28" s="132">
        <f t="shared" si="7"/>
        <v>0.31864667314992</v>
      </c>
    </row>
    <row r="29" spans="1:25" ht="19.5" customHeight="1">
      <c r="A29" s="140" t="s">
        <v>194</v>
      </c>
      <c r="B29" s="138">
        <v>3002</v>
      </c>
      <c r="C29" s="134">
        <v>2885</v>
      </c>
      <c r="D29" s="135">
        <v>0</v>
      </c>
      <c r="E29" s="134">
        <v>0</v>
      </c>
      <c r="F29" s="133">
        <f t="shared" si="0"/>
        <v>5887</v>
      </c>
      <c r="G29" s="137">
        <f t="shared" si="1"/>
        <v>0.007696803218354136</v>
      </c>
      <c r="H29" s="136"/>
      <c r="I29" s="134"/>
      <c r="J29" s="135"/>
      <c r="K29" s="134"/>
      <c r="L29" s="133">
        <f t="shared" si="2"/>
        <v>0</v>
      </c>
      <c r="M29" s="139" t="str">
        <f t="shared" si="3"/>
        <v>         /0</v>
      </c>
      <c r="N29" s="138">
        <v>13038</v>
      </c>
      <c r="O29" s="134">
        <v>13356</v>
      </c>
      <c r="P29" s="135"/>
      <c r="Q29" s="134"/>
      <c r="R29" s="133">
        <f t="shared" si="4"/>
        <v>26394</v>
      </c>
      <c r="S29" s="137">
        <f t="shared" si="5"/>
        <v>0.0032917025375442284</v>
      </c>
      <c r="T29" s="136"/>
      <c r="U29" s="134"/>
      <c r="V29" s="135"/>
      <c r="W29" s="134"/>
      <c r="X29" s="133">
        <f t="shared" si="6"/>
        <v>0</v>
      </c>
      <c r="Y29" s="132" t="str">
        <f t="shared" si="7"/>
        <v>         /0</v>
      </c>
    </row>
    <row r="30" spans="1:25" ht="19.5" customHeight="1">
      <c r="A30" s="140" t="s">
        <v>195</v>
      </c>
      <c r="B30" s="138">
        <v>2641</v>
      </c>
      <c r="C30" s="134">
        <v>2626</v>
      </c>
      <c r="D30" s="135">
        <v>0</v>
      </c>
      <c r="E30" s="134">
        <v>0</v>
      </c>
      <c r="F30" s="133">
        <f t="shared" si="0"/>
        <v>5267</v>
      </c>
      <c r="G30" s="137">
        <f t="shared" si="1"/>
        <v>0.006886200535259256</v>
      </c>
      <c r="H30" s="136">
        <v>5030</v>
      </c>
      <c r="I30" s="134">
        <v>2146</v>
      </c>
      <c r="J30" s="135"/>
      <c r="K30" s="134"/>
      <c r="L30" s="133">
        <f t="shared" si="2"/>
        <v>7176</v>
      </c>
      <c r="M30" s="139">
        <f t="shared" si="3"/>
        <v>-0.2660256410256411</v>
      </c>
      <c r="N30" s="138">
        <v>31438</v>
      </c>
      <c r="O30" s="134">
        <v>29407</v>
      </c>
      <c r="P30" s="135"/>
      <c r="Q30" s="134"/>
      <c r="R30" s="133">
        <f t="shared" si="4"/>
        <v>60845</v>
      </c>
      <c r="S30" s="137">
        <f t="shared" si="5"/>
        <v>0.007588226145975546</v>
      </c>
      <c r="T30" s="136">
        <v>17363</v>
      </c>
      <c r="U30" s="134">
        <v>15727</v>
      </c>
      <c r="V30" s="135">
        <v>919</v>
      </c>
      <c r="W30" s="134">
        <v>1131</v>
      </c>
      <c r="X30" s="133">
        <f t="shared" si="6"/>
        <v>35140</v>
      </c>
      <c r="Y30" s="132">
        <f t="shared" si="7"/>
        <v>0.7315025611838362</v>
      </c>
    </row>
    <row r="31" spans="1:25" ht="19.5" customHeight="1">
      <c r="A31" s="140" t="s">
        <v>196</v>
      </c>
      <c r="B31" s="138">
        <v>1879</v>
      </c>
      <c r="C31" s="134">
        <v>2993</v>
      </c>
      <c r="D31" s="135">
        <v>0</v>
      </c>
      <c r="E31" s="134">
        <v>0</v>
      </c>
      <c r="F31" s="133">
        <f t="shared" si="0"/>
        <v>4872</v>
      </c>
      <c r="G31" s="137">
        <f t="shared" si="1"/>
        <v>0.006369768180706872</v>
      </c>
      <c r="H31" s="136">
        <v>1779</v>
      </c>
      <c r="I31" s="134">
        <v>2964</v>
      </c>
      <c r="J31" s="135"/>
      <c r="K31" s="134"/>
      <c r="L31" s="133">
        <f t="shared" si="2"/>
        <v>4743</v>
      </c>
      <c r="M31" s="139">
        <f t="shared" si="3"/>
        <v>0.02719797596457929</v>
      </c>
      <c r="N31" s="138">
        <v>33484</v>
      </c>
      <c r="O31" s="134">
        <v>30518</v>
      </c>
      <c r="P31" s="135"/>
      <c r="Q31" s="134"/>
      <c r="R31" s="133">
        <f t="shared" si="4"/>
        <v>64002</v>
      </c>
      <c r="S31" s="137">
        <f t="shared" si="5"/>
        <v>0.007981948390085083</v>
      </c>
      <c r="T31" s="136">
        <v>37664</v>
      </c>
      <c r="U31" s="134">
        <v>33476</v>
      </c>
      <c r="V31" s="135"/>
      <c r="W31" s="134"/>
      <c r="X31" s="133">
        <f t="shared" si="6"/>
        <v>71140</v>
      </c>
      <c r="Y31" s="132">
        <f t="shared" si="7"/>
        <v>-0.10033736294630302</v>
      </c>
    </row>
    <row r="32" spans="1:25" ht="19.5" customHeight="1">
      <c r="A32" s="140" t="s">
        <v>197</v>
      </c>
      <c r="B32" s="138">
        <v>2132</v>
      </c>
      <c r="C32" s="134">
        <v>2233</v>
      </c>
      <c r="D32" s="135">
        <v>0</v>
      </c>
      <c r="E32" s="134">
        <v>0</v>
      </c>
      <c r="F32" s="133">
        <f t="shared" si="0"/>
        <v>4365</v>
      </c>
      <c r="G32" s="137">
        <f t="shared" si="1"/>
        <v>0.005706904373724445</v>
      </c>
      <c r="H32" s="136">
        <v>1147</v>
      </c>
      <c r="I32" s="134">
        <v>1358</v>
      </c>
      <c r="J32" s="135"/>
      <c r="K32" s="134"/>
      <c r="L32" s="133">
        <f t="shared" si="2"/>
        <v>2505</v>
      </c>
      <c r="M32" s="139">
        <f t="shared" si="3"/>
        <v>0.7425149700598803</v>
      </c>
      <c r="N32" s="138">
        <v>20138</v>
      </c>
      <c r="O32" s="134">
        <v>20836</v>
      </c>
      <c r="P32" s="135">
        <v>137</v>
      </c>
      <c r="Q32" s="134">
        <v>126</v>
      </c>
      <c r="R32" s="133">
        <f t="shared" si="4"/>
        <v>41237</v>
      </c>
      <c r="S32" s="137">
        <f t="shared" si="5"/>
        <v>0.005142833126495087</v>
      </c>
      <c r="T32" s="136">
        <v>13217</v>
      </c>
      <c r="U32" s="134">
        <v>11978</v>
      </c>
      <c r="V32" s="135"/>
      <c r="W32" s="134"/>
      <c r="X32" s="133">
        <f t="shared" si="6"/>
        <v>25195</v>
      </c>
      <c r="Y32" s="132">
        <f t="shared" si="7"/>
        <v>0.6367136336574717</v>
      </c>
    </row>
    <row r="33" spans="1:25" ht="19.5" customHeight="1">
      <c r="A33" s="140" t="s">
        <v>198</v>
      </c>
      <c r="B33" s="138">
        <v>763</v>
      </c>
      <c r="C33" s="134">
        <v>712</v>
      </c>
      <c r="D33" s="135">
        <v>0</v>
      </c>
      <c r="E33" s="134">
        <v>0</v>
      </c>
      <c r="F33" s="133">
        <f t="shared" si="0"/>
        <v>1475</v>
      </c>
      <c r="G33" s="137">
        <f t="shared" si="1"/>
        <v>0.0019284499315563703</v>
      </c>
      <c r="H33" s="136">
        <v>748</v>
      </c>
      <c r="I33" s="134">
        <v>721</v>
      </c>
      <c r="J33" s="135"/>
      <c r="K33" s="134"/>
      <c r="L33" s="133">
        <f t="shared" si="2"/>
        <v>1469</v>
      </c>
      <c r="M33" s="139">
        <f t="shared" si="3"/>
        <v>0.004084411164057222</v>
      </c>
      <c r="N33" s="138">
        <v>8404</v>
      </c>
      <c r="O33" s="134">
        <v>8253</v>
      </c>
      <c r="P33" s="135"/>
      <c r="Q33" s="134"/>
      <c r="R33" s="133">
        <f t="shared" si="4"/>
        <v>16657</v>
      </c>
      <c r="S33" s="137">
        <f t="shared" si="5"/>
        <v>0.002077361868904835</v>
      </c>
      <c r="T33" s="136">
        <v>7968</v>
      </c>
      <c r="U33" s="134">
        <v>7319</v>
      </c>
      <c r="V33" s="135"/>
      <c r="W33" s="134"/>
      <c r="X33" s="133">
        <f t="shared" si="6"/>
        <v>15287</v>
      </c>
      <c r="Y33" s="132">
        <f t="shared" si="7"/>
        <v>0.08961863020867411</v>
      </c>
    </row>
    <row r="34" spans="1:25" ht="19.5" customHeight="1">
      <c r="A34" s="140" t="s">
        <v>199</v>
      </c>
      <c r="B34" s="138">
        <v>292</v>
      </c>
      <c r="C34" s="134">
        <v>338</v>
      </c>
      <c r="D34" s="135">
        <v>0</v>
      </c>
      <c r="E34" s="134">
        <v>0</v>
      </c>
      <c r="F34" s="133">
        <f t="shared" si="0"/>
        <v>630</v>
      </c>
      <c r="G34" s="137">
        <f t="shared" si="1"/>
        <v>0.0008236769199189921</v>
      </c>
      <c r="H34" s="136">
        <v>158</v>
      </c>
      <c r="I34" s="134">
        <v>148</v>
      </c>
      <c r="J34" s="135">
        <v>0</v>
      </c>
      <c r="K34" s="134"/>
      <c r="L34" s="133">
        <f t="shared" si="2"/>
        <v>306</v>
      </c>
      <c r="M34" s="139">
        <f t="shared" si="3"/>
        <v>1.0588235294117645</v>
      </c>
      <c r="N34" s="138">
        <v>3625</v>
      </c>
      <c r="O34" s="134">
        <v>4350</v>
      </c>
      <c r="P34" s="135">
        <v>148</v>
      </c>
      <c r="Q34" s="134">
        <v>259</v>
      </c>
      <c r="R34" s="133">
        <f t="shared" si="4"/>
        <v>8382</v>
      </c>
      <c r="S34" s="137">
        <f t="shared" si="5"/>
        <v>0.0010453531359284581</v>
      </c>
      <c r="T34" s="136">
        <v>4012</v>
      </c>
      <c r="U34" s="134">
        <v>4809</v>
      </c>
      <c r="V34" s="135">
        <v>252</v>
      </c>
      <c r="W34" s="134">
        <v>288</v>
      </c>
      <c r="X34" s="133">
        <f t="shared" si="6"/>
        <v>9361</v>
      </c>
      <c r="Y34" s="132">
        <f t="shared" si="7"/>
        <v>-0.10458284371327853</v>
      </c>
    </row>
    <row r="35" spans="1:25" ht="19.5" customHeight="1">
      <c r="A35" s="140" t="s">
        <v>200</v>
      </c>
      <c r="B35" s="138">
        <v>142</v>
      </c>
      <c r="C35" s="134">
        <v>139</v>
      </c>
      <c r="D35" s="135">
        <v>0</v>
      </c>
      <c r="E35" s="134">
        <v>0</v>
      </c>
      <c r="F35" s="133">
        <f t="shared" si="0"/>
        <v>281</v>
      </c>
      <c r="G35" s="137">
        <f t="shared" si="1"/>
        <v>0.00036738605475751865</v>
      </c>
      <c r="H35" s="136">
        <v>356</v>
      </c>
      <c r="I35" s="134">
        <v>426</v>
      </c>
      <c r="J35" s="135"/>
      <c r="K35" s="134"/>
      <c r="L35" s="133">
        <f t="shared" si="2"/>
        <v>782</v>
      </c>
      <c r="M35" s="139">
        <f t="shared" si="3"/>
        <v>-0.6406649616368286</v>
      </c>
      <c r="N35" s="138">
        <v>4167</v>
      </c>
      <c r="O35" s="134">
        <v>3580</v>
      </c>
      <c r="P35" s="135"/>
      <c r="Q35" s="134"/>
      <c r="R35" s="133">
        <f t="shared" si="4"/>
        <v>7747</v>
      </c>
      <c r="S35" s="137">
        <f t="shared" si="5"/>
        <v>0.0009661597165399385</v>
      </c>
      <c r="T35" s="136">
        <v>2833</v>
      </c>
      <c r="U35" s="134">
        <v>2788</v>
      </c>
      <c r="V35" s="135"/>
      <c r="W35" s="134"/>
      <c r="X35" s="133">
        <f t="shared" si="6"/>
        <v>5621</v>
      </c>
      <c r="Y35" s="132">
        <f t="shared" si="7"/>
        <v>0.37822451521081657</v>
      </c>
    </row>
    <row r="36" spans="1:25" ht="19.5" customHeight="1" thickBot="1">
      <c r="A36" s="131" t="s">
        <v>167</v>
      </c>
      <c r="B36" s="129">
        <v>0</v>
      </c>
      <c r="C36" s="125">
        <v>0</v>
      </c>
      <c r="D36" s="126">
        <v>53</v>
      </c>
      <c r="E36" s="125">
        <v>67</v>
      </c>
      <c r="F36" s="124">
        <f t="shared" si="0"/>
        <v>120</v>
      </c>
      <c r="G36" s="128">
        <f t="shared" si="1"/>
        <v>0.00015689084188933182</v>
      </c>
      <c r="H36" s="127">
        <v>5492</v>
      </c>
      <c r="I36" s="125">
        <v>5099</v>
      </c>
      <c r="J36" s="126">
        <v>171</v>
      </c>
      <c r="K36" s="125">
        <v>156</v>
      </c>
      <c r="L36" s="124">
        <f t="shared" si="2"/>
        <v>10918</v>
      </c>
      <c r="M36" s="130">
        <f t="shared" si="3"/>
        <v>-0.9890089760029309</v>
      </c>
      <c r="N36" s="129">
        <v>65982</v>
      </c>
      <c r="O36" s="125">
        <v>60928</v>
      </c>
      <c r="P36" s="126">
        <v>775</v>
      </c>
      <c r="Q36" s="125">
        <v>811</v>
      </c>
      <c r="R36" s="124">
        <f t="shared" si="4"/>
        <v>128496</v>
      </c>
      <c r="S36" s="128">
        <f t="shared" si="5"/>
        <v>0.016025256090940486</v>
      </c>
      <c r="T36" s="127">
        <v>120098</v>
      </c>
      <c r="U36" s="125">
        <v>119642</v>
      </c>
      <c r="V36" s="126">
        <v>6415</v>
      </c>
      <c r="W36" s="125">
        <v>5525</v>
      </c>
      <c r="X36" s="124">
        <f t="shared" si="6"/>
        <v>251680</v>
      </c>
      <c r="Y36" s="123">
        <f t="shared" si="7"/>
        <v>-0.489446916719644</v>
      </c>
    </row>
    <row r="37" ht="15.75" thickTop="1">
      <c r="A37" s="122" t="s">
        <v>201</v>
      </c>
    </row>
    <row r="38" ht="15">
      <c r="A38" s="122" t="s">
        <v>41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91" operator="lessThan" stopIfTrue="1">
      <formula>0</formula>
    </cfRule>
  </conditionalFormatting>
  <conditionalFormatting sqref="M9:M36 Y9:Y3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10" sqref="T10:W44"/>
    </sheetView>
  </sheetViews>
  <sheetFormatPr defaultColWidth="8.00390625" defaultRowHeight="15"/>
  <cols>
    <col min="1" max="1" width="29.8515625" style="121" customWidth="1"/>
    <col min="2" max="2" width="9.140625" style="121" customWidth="1"/>
    <col min="3" max="3" width="10.7109375" style="121" customWidth="1"/>
    <col min="4" max="4" width="8.57421875" style="121" bestFit="1" customWidth="1"/>
    <col min="5" max="5" width="10.57421875" style="121" bestFit="1" customWidth="1"/>
    <col min="6" max="6" width="10.140625" style="121" customWidth="1"/>
    <col min="7" max="7" width="11.28125" style="121" bestFit="1" customWidth="1"/>
    <col min="8" max="8" width="10.00390625" style="121" customWidth="1"/>
    <col min="9" max="9" width="10.8515625" style="121" bestFit="1" customWidth="1"/>
    <col min="10" max="10" width="9.00390625" style="121" bestFit="1" customWidth="1"/>
    <col min="11" max="11" width="10.57421875" style="121" bestFit="1" customWidth="1"/>
    <col min="12" max="12" width="9.421875" style="121" customWidth="1"/>
    <col min="13" max="13" width="9.57421875" style="121" customWidth="1"/>
    <col min="14" max="14" width="10.7109375" style="121" customWidth="1"/>
    <col min="15" max="15" width="12.421875" style="121" bestFit="1" customWidth="1"/>
    <col min="16" max="16" width="9.421875" style="121" customWidth="1"/>
    <col min="17" max="17" width="10.57421875" style="121" bestFit="1" customWidth="1"/>
    <col min="18" max="18" width="10.421875" style="121" bestFit="1" customWidth="1"/>
    <col min="19" max="19" width="11.28125" style="121" bestFit="1" customWidth="1"/>
    <col min="20" max="20" width="10.421875" style="121" bestFit="1" customWidth="1"/>
    <col min="21" max="21" width="10.28125" style="121" customWidth="1"/>
    <col min="22" max="22" width="9.421875" style="121" customWidth="1"/>
    <col min="23" max="23" width="10.28125" style="121" customWidth="1"/>
    <col min="24" max="24" width="10.57421875" style="121" customWidth="1"/>
    <col min="25" max="25" width="9.8515625" style="121" bestFit="1" customWidth="1"/>
    <col min="26" max="16384" width="8.00390625" style="121" customWidth="1"/>
  </cols>
  <sheetData>
    <row r="1" spans="24:25" ht="18.75" thickBot="1">
      <c r="X1" s="557" t="s">
        <v>28</v>
      </c>
      <c r="Y1" s="558"/>
    </row>
    <row r="2" ht="5.25" customHeight="1" thickBot="1"/>
    <row r="3" spans="1:25" ht="24" customHeight="1" thickTop="1">
      <c r="A3" s="559" t="s">
        <v>46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1"/>
    </row>
    <row r="4" spans="1:25" ht="21" customHeight="1" thickBot="1">
      <c r="A4" s="586" t="s">
        <v>44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167" customFormat="1" ht="19.5" customHeight="1" thickBot="1" thickTop="1">
      <c r="A5" s="582" t="s">
        <v>43</v>
      </c>
      <c r="B5" s="577" t="s">
        <v>36</v>
      </c>
      <c r="C5" s="578"/>
      <c r="D5" s="578"/>
      <c r="E5" s="578"/>
      <c r="F5" s="578"/>
      <c r="G5" s="578"/>
      <c r="H5" s="578"/>
      <c r="I5" s="578"/>
      <c r="J5" s="579"/>
      <c r="K5" s="579"/>
      <c r="L5" s="579"/>
      <c r="M5" s="580"/>
      <c r="N5" s="581" t="s">
        <v>35</v>
      </c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80"/>
    </row>
    <row r="6" spans="1:25" s="166" customFormat="1" ht="26.25" customHeight="1" thickBot="1">
      <c r="A6" s="583"/>
      <c r="B6" s="569" t="s">
        <v>152</v>
      </c>
      <c r="C6" s="570"/>
      <c r="D6" s="570"/>
      <c r="E6" s="570"/>
      <c r="F6" s="571"/>
      <c r="G6" s="566" t="s">
        <v>34</v>
      </c>
      <c r="H6" s="569" t="s">
        <v>155</v>
      </c>
      <c r="I6" s="570"/>
      <c r="J6" s="570"/>
      <c r="K6" s="570"/>
      <c r="L6" s="571"/>
      <c r="M6" s="566" t="s">
        <v>33</v>
      </c>
      <c r="N6" s="576" t="s">
        <v>153</v>
      </c>
      <c r="O6" s="570"/>
      <c r="P6" s="570"/>
      <c r="Q6" s="570"/>
      <c r="R6" s="570"/>
      <c r="S6" s="566" t="s">
        <v>34</v>
      </c>
      <c r="T6" s="576" t="s">
        <v>154</v>
      </c>
      <c r="U6" s="570"/>
      <c r="V6" s="570"/>
      <c r="W6" s="570"/>
      <c r="X6" s="570"/>
      <c r="Y6" s="566" t="s">
        <v>33</v>
      </c>
    </row>
    <row r="7" spans="1:25" s="161" customFormat="1" ht="26.25" customHeight="1">
      <c r="A7" s="584"/>
      <c r="B7" s="549" t="s">
        <v>22</v>
      </c>
      <c r="C7" s="550"/>
      <c r="D7" s="551" t="s">
        <v>21</v>
      </c>
      <c r="E7" s="552"/>
      <c r="F7" s="553" t="s">
        <v>17</v>
      </c>
      <c r="G7" s="567"/>
      <c r="H7" s="549" t="s">
        <v>22</v>
      </c>
      <c r="I7" s="550"/>
      <c r="J7" s="551" t="s">
        <v>21</v>
      </c>
      <c r="K7" s="552"/>
      <c r="L7" s="553" t="s">
        <v>17</v>
      </c>
      <c r="M7" s="567"/>
      <c r="N7" s="550" t="s">
        <v>22</v>
      </c>
      <c r="O7" s="550"/>
      <c r="P7" s="555" t="s">
        <v>21</v>
      </c>
      <c r="Q7" s="550"/>
      <c r="R7" s="553" t="s">
        <v>17</v>
      </c>
      <c r="S7" s="567"/>
      <c r="T7" s="556" t="s">
        <v>22</v>
      </c>
      <c r="U7" s="552"/>
      <c r="V7" s="551" t="s">
        <v>21</v>
      </c>
      <c r="W7" s="572"/>
      <c r="X7" s="553" t="s">
        <v>17</v>
      </c>
      <c r="Y7" s="567"/>
    </row>
    <row r="8" spans="1:25" s="161" customFormat="1" ht="16.5" customHeight="1" thickBot="1">
      <c r="A8" s="585"/>
      <c r="B8" s="164" t="s">
        <v>31</v>
      </c>
      <c r="C8" s="162" t="s">
        <v>30</v>
      </c>
      <c r="D8" s="163" t="s">
        <v>31</v>
      </c>
      <c r="E8" s="162" t="s">
        <v>30</v>
      </c>
      <c r="F8" s="554"/>
      <c r="G8" s="568"/>
      <c r="H8" s="164" t="s">
        <v>31</v>
      </c>
      <c r="I8" s="162" t="s">
        <v>30</v>
      </c>
      <c r="J8" s="163" t="s">
        <v>31</v>
      </c>
      <c r="K8" s="162" t="s">
        <v>30</v>
      </c>
      <c r="L8" s="554"/>
      <c r="M8" s="568"/>
      <c r="N8" s="164" t="s">
        <v>31</v>
      </c>
      <c r="O8" s="162" t="s">
        <v>30</v>
      </c>
      <c r="P8" s="163" t="s">
        <v>31</v>
      </c>
      <c r="Q8" s="162" t="s">
        <v>30</v>
      </c>
      <c r="R8" s="554"/>
      <c r="S8" s="568"/>
      <c r="T8" s="164" t="s">
        <v>31</v>
      </c>
      <c r="U8" s="162" t="s">
        <v>30</v>
      </c>
      <c r="V8" s="163" t="s">
        <v>31</v>
      </c>
      <c r="W8" s="162" t="s">
        <v>30</v>
      </c>
      <c r="X8" s="554"/>
      <c r="Y8" s="568"/>
    </row>
    <row r="9" spans="1:25" s="168" customFormat="1" ht="18" customHeight="1" thickBot="1" thickTop="1">
      <c r="A9" s="178" t="s">
        <v>24</v>
      </c>
      <c r="B9" s="177">
        <f>SUM(B10:B44)</f>
        <v>26991.867999999995</v>
      </c>
      <c r="C9" s="171">
        <f>SUM(C10:C44)</f>
        <v>17825.604000000003</v>
      </c>
      <c r="D9" s="172">
        <f>SUM(D10:D44)</f>
        <v>1308.256</v>
      </c>
      <c r="E9" s="171">
        <f>SUM(E10:E44)</f>
        <v>1965.843</v>
      </c>
      <c r="F9" s="170">
        <f aca="true" t="shared" si="0" ref="F9:F23">SUM(B9:E9)</f>
        <v>48091.570999999996</v>
      </c>
      <c r="G9" s="174">
        <f aca="true" t="shared" si="1" ref="G9:G23">F9/$F$9</f>
        <v>1</v>
      </c>
      <c r="H9" s="173">
        <f>SUM(H10:H44)</f>
        <v>26033.407</v>
      </c>
      <c r="I9" s="171">
        <f>SUM(I10:I44)</f>
        <v>20599.596999999998</v>
      </c>
      <c r="J9" s="172">
        <f>SUM(J10:J44)</f>
        <v>1906.118</v>
      </c>
      <c r="K9" s="171">
        <f>SUM(K10:K44)</f>
        <v>1549.6510000000003</v>
      </c>
      <c r="L9" s="170">
        <f aca="true" t="shared" si="2" ref="L9:L23">SUM(H9:K9)</f>
        <v>50088.773</v>
      </c>
      <c r="M9" s="176">
        <f aca="true" t="shared" si="3" ref="M9:M23">IF(ISERROR(F9/L9-1),"         /0",(F9/L9-1))</f>
        <v>-0.03987324664551084</v>
      </c>
      <c r="N9" s="175">
        <f>SUM(N10:N44)</f>
        <v>288165.359</v>
      </c>
      <c r="O9" s="171">
        <f>SUM(O10:O44)</f>
        <v>172866.82</v>
      </c>
      <c r="P9" s="172">
        <f>SUM(P10:P44)</f>
        <v>31412.928</v>
      </c>
      <c r="Q9" s="171">
        <f>SUM(Q10:Q44)</f>
        <v>22562.620000000003</v>
      </c>
      <c r="R9" s="170">
        <f aca="true" t="shared" si="4" ref="R9:R23">SUM(N9:Q9)</f>
        <v>515007.727</v>
      </c>
      <c r="S9" s="174">
        <f aca="true" t="shared" si="5" ref="S9:S23">R9/$R$9</f>
        <v>1</v>
      </c>
      <c r="T9" s="173">
        <f>SUM(T10:T44)</f>
        <v>283528.846</v>
      </c>
      <c r="U9" s="171">
        <f>SUM(U10:U44)</f>
        <v>188271.64899999998</v>
      </c>
      <c r="V9" s="172">
        <f>SUM(V10:V44)</f>
        <v>28528.494000000002</v>
      </c>
      <c r="W9" s="171">
        <f>SUM(W10:W44)</f>
        <v>20069.62</v>
      </c>
      <c r="X9" s="170">
        <f aca="true" t="shared" si="6" ref="X9:X23">SUM(T9:W9)</f>
        <v>520398.609</v>
      </c>
      <c r="Y9" s="169">
        <f>IF(ISERROR(R9/X9-1),"         /0",(R9/X9-1))</f>
        <v>-0.010359139910767867</v>
      </c>
    </row>
    <row r="10" spans="1:25" ht="19.5" customHeight="1" thickTop="1">
      <c r="A10" s="149" t="s">
        <v>173</v>
      </c>
      <c r="B10" s="147">
        <v>6279.529</v>
      </c>
      <c r="C10" s="143">
        <v>5486.861</v>
      </c>
      <c r="D10" s="144">
        <v>0</v>
      </c>
      <c r="E10" s="143">
        <v>0</v>
      </c>
      <c r="F10" s="142">
        <f t="shared" si="0"/>
        <v>11766.39</v>
      </c>
      <c r="G10" s="146">
        <f t="shared" si="1"/>
        <v>0.2446663678339807</v>
      </c>
      <c r="H10" s="145">
        <v>6578.9310000000005</v>
      </c>
      <c r="I10" s="143">
        <v>5510.033</v>
      </c>
      <c r="J10" s="144"/>
      <c r="K10" s="143"/>
      <c r="L10" s="142">
        <f t="shared" si="2"/>
        <v>12088.964</v>
      </c>
      <c r="M10" s="148">
        <f t="shared" si="3"/>
        <v>-0.026683345239509437</v>
      </c>
      <c r="N10" s="147">
        <v>65553.19399999997</v>
      </c>
      <c r="O10" s="143">
        <v>50484.719</v>
      </c>
      <c r="P10" s="144"/>
      <c r="Q10" s="143"/>
      <c r="R10" s="142">
        <f t="shared" si="4"/>
        <v>116037.91299999997</v>
      </c>
      <c r="S10" s="146">
        <f t="shared" si="5"/>
        <v>0.22531295535299797</v>
      </c>
      <c r="T10" s="145">
        <v>63168.63000000004</v>
      </c>
      <c r="U10" s="143">
        <v>52201.75700000003</v>
      </c>
      <c r="V10" s="144"/>
      <c r="W10" s="143"/>
      <c r="X10" s="142">
        <f t="shared" si="6"/>
        <v>115370.38700000008</v>
      </c>
      <c r="Y10" s="141">
        <f aca="true" t="shared" si="7" ref="Y10:Y23">IF(ISERROR(R10/X10-1),"         /0",IF(R10/X10&gt;5,"  *  ",(R10/X10-1)))</f>
        <v>0.005785938812876701</v>
      </c>
    </row>
    <row r="11" spans="1:25" ht="19.5" customHeight="1">
      <c r="A11" s="140" t="s">
        <v>202</v>
      </c>
      <c r="B11" s="138">
        <v>5196.888</v>
      </c>
      <c r="C11" s="134">
        <v>2416.991</v>
      </c>
      <c r="D11" s="135">
        <v>0</v>
      </c>
      <c r="E11" s="134">
        <v>686.007</v>
      </c>
      <c r="F11" s="133">
        <f t="shared" si="0"/>
        <v>8299.886</v>
      </c>
      <c r="G11" s="137">
        <f t="shared" si="1"/>
        <v>0.17258504614041412</v>
      </c>
      <c r="H11" s="136">
        <v>3663.556</v>
      </c>
      <c r="I11" s="134">
        <v>2238.042</v>
      </c>
      <c r="J11" s="135">
        <v>29.495</v>
      </c>
      <c r="K11" s="134">
        <v>130.22</v>
      </c>
      <c r="L11" s="133">
        <f t="shared" si="2"/>
        <v>6061.313</v>
      </c>
      <c r="M11" s="139">
        <f t="shared" si="3"/>
        <v>0.3693214654976571</v>
      </c>
      <c r="N11" s="138">
        <v>42450.506</v>
      </c>
      <c r="O11" s="134">
        <v>18388.363</v>
      </c>
      <c r="P11" s="135">
        <v>271.543</v>
      </c>
      <c r="Q11" s="134">
        <v>3365.637</v>
      </c>
      <c r="R11" s="133">
        <f t="shared" si="4"/>
        <v>64476.049000000006</v>
      </c>
      <c r="S11" s="137">
        <f t="shared" si="5"/>
        <v>0.12519433324929513</v>
      </c>
      <c r="T11" s="136">
        <v>49749.032999999996</v>
      </c>
      <c r="U11" s="134">
        <v>23534.429</v>
      </c>
      <c r="V11" s="135">
        <v>1513.054</v>
      </c>
      <c r="W11" s="134">
        <v>1216.6230000000003</v>
      </c>
      <c r="X11" s="133">
        <f t="shared" si="6"/>
        <v>76013.13900000001</v>
      </c>
      <c r="Y11" s="132">
        <f t="shared" si="7"/>
        <v>-0.15177757624244415</v>
      </c>
    </row>
    <row r="12" spans="1:25" ht="19.5" customHeight="1">
      <c r="A12" s="140" t="s">
        <v>175</v>
      </c>
      <c r="B12" s="138">
        <v>3002.079</v>
      </c>
      <c r="C12" s="134">
        <v>1683.566</v>
      </c>
      <c r="D12" s="135">
        <v>0</v>
      </c>
      <c r="E12" s="134">
        <v>0</v>
      </c>
      <c r="F12" s="133">
        <f t="shared" si="0"/>
        <v>4685.645</v>
      </c>
      <c r="G12" s="137">
        <f t="shared" si="1"/>
        <v>0.09743173081203774</v>
      </c>
      <c r="H12" s="136">
        <v>3563.3469999999998</v>
      </c>
      <c r="I12" s="134">
        <v>2457.9469999999997</v>
      </c>
      <c r="J12" s="135"/>
      <c r="K12" s="134"/>
      <c r="L12" s="133">
        <f t="shared" si="2"/>
        <v>6021.294</v>
      </c>
      <c r="M12" s="139">
        <f t="shared" si="3"/>
        <v>-0.2218209242066571</v>
      </c>
      <c r="N12" s="138">
        <v>41877.66199999999</v>
      </c>
      <c r="O12" s="134">
        <v>17805.527</v>
      </c>
      <c r="P12" s="135"/>
      <c r="Q12" s="134"/>
      <c r="R12" s="133">
        <f t="shared" si="4"/>
        <v>59683.188999999984</v>
      </c>
      <c r="S12" s="137">
        <f t="shared" si="5"/>
        <v>0.11588794860936132</v>
      </c>
      <c r="T12" s="136">
        <v>31471.221999999994</v>
      </c>
      <c r="U12" s="134">
        <v>20386.848999999995</v>
      </c>
      <c r="V12" s="135"/>
      <c r="W12" s="134"/>
      <c r="X12" s="133">
        <f t="shared" si="6"/>
        <v>51858.07099999999</v>
      </c>
      <c r="Y12" s="132">
        <f t="shared" si="7"/>
        <v>0.15089489155892433</v>
      </c>
    </row>
    <row r="13" spans="1:25" ht="19.5" customHeight="1">
      <c r="A13" s="140" t="s">
        <v>156</v>
      </c>
      <c r="B13" s="138">
        <v>2307.2200000000007</v>
      </c>
      <c r="C13" s="134">
        <v>2070.815</v>
      </c>
      <c r="D13" s="135">
        <v>0.31</v>
      </c>
      <c r="E13" s="134">
        <v>0</v>
      </c>
      <c r="F13" s="133">
        <f t="shared" si="0"/>
        <v>4378.345000000001</v>
      </c>
      <c r="G13" s="137">
        <f t="shared" si="1"/>
        <v>0.09104183766423438</v>
      </c>
      <c r="H13" s="136">
        <v>2424.6040000000003</v>
      </c>
      <c r="I13" s="134">
        <v>2173.7200000000003</v>
      </c>
      <c r="J13" s="135">
        <v>0</v>
      </c>
      <c r="K13" s="134">
        <v>0</v>
      </c>
      <c r="L13" s="133">
        <f t="shared" si="2"/>
        <v>4598.3240000000005</v>
      </c>
      <c r="M13" s="139">
        <f t="shared" si="3"/>
        <v>-0.04783895175720532</v>
      </c>
      <c r="N13" s="138">
        <v>22988.325000000015</v>
      </c>
      <c r="O13" s="134">
        <v>17662.28900000001</v>
      </c>
      <c r="P13" s="135">
        <v>3.119</v>
      </c>
      <c r="Q13" s="134">
        <v>0.589</v>
      </c>
      <c r="R13" s="133">
        <f t="shared" si="4"/>
        <v>40654.32200000003</v>
      </c>
      <c r="S13" s="137">
        <f t="shared" si="5"/>
        <v>0.07893924667270094</v>
      </c>
      <c r="T13" s="136">
        <v>23145.318</v>
      </c>
      <c r="U13" s="134">
        <v>19334.073000000004</v>
      </c>
      <c r="V13" s="135">
        <v>1.812</v>
      </c>
      <c r="W13" s="134">
        <v>0</v>
      </c>
      <c r="X13" s="133">
        <f t="shared" si="6"/>
        <v>42481.203</v>
      </c>
      <c r="Y13" s="132">
        <f t="shared" si="7"/>
        <v>-0.04300445540584086</v>
      </c>
    </row>
    <row r="14" spans="1:25" ht="19.5" customHeight="1">
      <c r="A14" s="140" t="s">
        <v>203</v>
      </c>
      <c r="B14" s="138">
        <v>2097.494</v>
      </c>
      <c r="C14" s="134">
        <v>1500.014</v>
      </c>
      <c r="D14" s="135">
        <v>0</v>
      </c>
      <c r="E14" s="134">
        <v>0</v>
      </c>
      <c r="F14" s="133">
        <f t="shared" si="0"/>
        <v>3597.508</v>
      </c>
      <c r="G14" s="137">
        <f t="shared" si="1"/>
        <v>0.07480537493774117</v>
      </c>
      <c r="H14" s="136">
        <v>1915.759</v>
      </c>
      <c r="I14" s="134">
        <v>1515.13</v>
      </c>
      <c r="J14" s="135"/>
      <c r="K14" s="134"/>
      <c r="L14" s="133">
        <f t="shared" si="2"/>
        <v>3430.889</v>
      </c>
      <c r="M14" s="139">
        <f t="shared" si="3"/>
        <v>0.048564380835404375</v>
      </c>
      <c r="N14" s="138">
        <v>23308.269</v>
      </c>
      <c r="O14" s="134">
        <v>13348.481</v>
      </c>
      <c r="P14" s="135"/>
      <c r="Q14" s="134"/>
      <c r="R14" s="133">
        <f t="shared" si="4"/>
        <v>36656.75</v>
      </c>
      <c r="S14" s="137">
        <f t="shared" si="5"/>
        <v>0.07117708740707884</v>
      </c>
      <c r="T14" s="136">
        <v>19804.144</v>
      </c>
      <c r="U14" s="134">
        <v>12717.616000000002</v>
      </c>
      <c r="V14" s="135"/>
      <c r="W14" s="134"/>
      <c r="X14" s="133">
        <f t="shared" si="6"/>
        <v>32521.760000000002</v>
      </c>
      <c r="Y14" s="132">
        <f t="shared" si="7"/>
        <v>0.12714533284791463</v>
      </c>
    </row>
    <row r="15" spans="1:25" ht="19.5" customHeight="1">
      <c r="A15" s="140" t="s">
        <v>204</v>
      </c>
      <c r="B15" s="138">
        <v>0</v>
      </c>
      <c r="C15" s="134">
        <v>0</v>
      </c>
      <c r="D15" s="135">
        <v>1014</v>
      </c>
      <c r="E15" s="134">
        <v>1012.529</v>
      </c>
      <c r="F15" s="133">
        <f t="shared" si="0"/>
        <v>2026.529</v>
      </c>
      <c r="G15" s="137">
        <f t="shared" si="1"/>
        <v>0.04213896443516058</v>
      </c>
      <c r="H15" s="136"/>
      <c r="I15" s="134"/>
      <c r="J15" s="135">
        <v>799.245</v>
      </c>
      <c r="K15" s="134">
        <v>834.7040000000001</v>
      </c>
      <c r="L15" s="133">
        <f t="shared" si="2"/>
        <v>1633.949</v>
      </c>
      <c r="M15" s="139">
        <f t="shared" si="3"/>
        <v>0.24026453702043327</v>
      </c>
      <c r="N15" s="138"/>
      <c r="O15" s="134"/>
      <c r="P15" s="135">
        <v>12597</v>
      </c>
      <c r="Q15" s="134">
        <v>9909.637</v>
      </c>
      <c r="R15" s="133">
        <f t="shared" si="4"/>
        <v>22506.637000000002</v>
      </c>
      <c r="S15" s="137">
        <f t="shared" si="5"/>
        <v>0.04370155207399442</v>
      </c>
      <c r="T15" s="136"/>
      <c r="U15" s="134"/>
      <c r="V15" s="135">
        <v>10555.062</v>
      </c>
      <c r="W15" s="134">
        <v>9947.694</v>
      </c>
      <c r="X15" s="133">
        <f t="shared" si="6"/>
        <v>20502.756</v>
      </c>
      <c r="Y15" s="132">
        <f t="shared" si="7"/>
        <v>0.0977371529954314</v>
      </c>
    </row>
    <row r="16" spans="1:25" ht="19.5" customHeight="1">
      <c r="A16" s="140" t="s">
        <v>205</v>
      </c>
      <c r="B16" s="138">
        <v>1386.3180000000002</v>
      </c>
      <c r="C16" s="134">
        <v>610.3399999999999</v>
      </c>
      <c r="D16" s="135">
        <v>0</v>
      </c>
      <c r="E16" s="134">
        <v>0</v>
      </c>
      <c r="F16" s="133">
        <f>SUM(B16:E16)</f>
        <v>1996.6580000000001</v>
      </c>
      <c r="G16" s="137">
        <f>F16/$F$9</f>
        <v>0.041517836878317</v>
      </c>
      <c r="H16" s="136">
        <v>1348.93</v>
      </c>
      <c r="I16" s="134">
        <v>899.4259999999999</v>
      </c>
      <c r="J16" s="135"/>
      <c r="K16" s="134"/>
      <c r="L16" s="133">
        <f>SUM(H16:K16)</f>
        <v>2248.3559999999998</v>
      </c>
      <c r="M16" s="139">
        <f>IF(ISERROR(F16/L16-1),"         /0",(F16/L16-1))</f>
        <v>-0.11194757413861489</v>
      </c>
      <c r="N16" s="138">
        <v>14433.175999999998</v>
      </c>
      <c r="O16" s="134">
        <v>7309.88</v>
      </c>
      <c r="P16" s="135"/>
      <c r="Q16" s="134"/>
      <c r="R16" s="133">
        <f>SUM(N16:Q16)</f>
        <v>21743.055999999997</v>
      </c>
      <c r="S16" s="137">
        <f>R16/$R$9</f>
        <v>0.04221889276624387</v>
      </c>
      <c r="T16" s="136">
        <v>14817.280999999997</v>
      </c>
      <c r="U16" s="134">
        <v>8514.995000000003</v>
      </c>
      <c r="V16" s="135"/>
      <c r="W16" s="134"/>
      <c r="X16" s="133">
        <f>SUM(T16:W16)</f>
        <v>23332.275999999998</v>
      </c>
      <c r="Y16" s="132">
        <f>IF(ISERROR(R16/X16-1),"         /0",IF(R16/X16&gt;5,"  *  ",(R16/X16-1)))</f>
        <v>-0.06811251504139593</v>
      </c>
    </row>
    <row r="17" spans="1:25" ht="19.5" customHeight="1">
      <c r="A17" s="140" t="s">
        <v>206</v>
      </c>
      <c r="B17" s="138">
        <v>1156.295</v>
      </c>
      <c r="C17" s="134">
        <v>290.371</v>
      </c>
      <c r="D17" s="135">
        <v>0</v>
      </c>
      <c r="E17" s="134">
        <v>40.293</v>
      </c>
      <c r="F17" s="133">
        <f>SUM(B17:E17)</f>
        <v>1486.959</v>
      </c>
      <c r="G17" s="137">
        <f>F17/$F$9</f>
        <v>0.030919326798452898</v>
      </c>
      <c r="H17" s="136">
        <v>1118.333</v>
      </c>
      <c r="I17" s="134">
        <v>437.319</v>
      </c>
      <c r="J17" s="135">
        <v>23.255</v>
      </c>
      <c r="K17" s="134">
        <v>179.30100000000002</v>
      </c>
      <c r="L17" s="133">
        <f>SUM(H17:K17)</f>
        <v>1758.208</v>
      </c>
      <c r="M17" s="139">
        <f>IF(ISERROR(F17/L17-1),"         /0",(F17/L17-1))</f>
        <v>-0.1542758308459522</v>
      </c>
      <c r="N17" s="138">
        <v>12824.705999999998</v>
      </c>
      <c r="O17" s="134">
        <v>2168.226</v>
      </c>
      <c r="P17" s="135">
        <v>241.864</v>
      </c>
      <c r="Q17" s="134">
        <v>1273.16</v>
      </c>
      <c r="R17" s="133">
        <f>SUM(N17:Q17)</f>
        <v>16507.956</v>
      </c>
      <c r="S17" s="137">
        <f>R17/$R$9</f>
        <v>0.03205380256362639</v>
      </c>
      <c r="T17" s="136">
        <v>20343.478</v>
      </c>
      <c r="U17" s="134">
        <v>5562.362</v>
      </c>
      <c r="V17" s="135">
        <v>24.497</v>
      </c>
      <c r="W17" s="134">
        <v>2874.379999999999</v>
      </c>
      <c r="X17" s="133">
        <f>SUM(T17:W17)</f>
        <v>28804.716999999997</v>
      </c>
      <c r="Y17" s="132">
        <f>IF(ISERROR(R17/X17-1),"         /0",IF(R17/X17&gt;5,"  *  ",(R17/X17-1)))</f>
        <v>-0.4269009482023378</v>
      </c>
    </row>
    <row r="18" spans="1:25" ht="19.5" customHeight="1">
      <c r="A18" s="140" t="s">
        <v>207</v>
      </c>
      <c r="B18" s="138">
        <v>702.219</v>
      </c>
      <c r="C18" s="134">
        <v>548.697</v>
      </c>
      <c r="D18" s="135">
        <v>0</v>
      </c>
      <c r="E18" s="134">
        <v>0</v>
      </c>
      <c r="F18" s="133">
        <f>SUM(B18:E18)</f>
        <v>1250.9160000000002</v>
      </c>
      <c r="G18" s="137">
        <f>F18/$F$9</f>
        <v>0.026011127812813607</v>
      </c>
      <c r="H18" s="136">
        <v>683.136</v>
      </c>
      <c r="I18" s="134">
        <v>461.337</v>
      </c>
      <c r="J18" s="135"/>
      <c r="K18" s="134"/>
      <c r="L18" s="133">
        <f>SUM(H18:K18)</f>
        <v>1144.473</v>
      </c>
      <c r="M18" s="139">
        <f>IF(ISERROR(F18/L18-1),"         /0",(F18/L18-1))</f>
        <v>0.09300612596365343</v>
      </c>
      <c r="N18" s="138">
        <v>6813.496</v>
      </c>
      <c r="O18" s="134">
        <v>4598.805</v>
      </c>
      <c r="P18" s="135"/>
      <c r="Q18" s="134"/>
      <c r="R18" s="133">
        <f>SUM(N18:Q18)</f>
        <v>11412.301</v>
      </c>
      <c r="S18" s="137">
        <f>R18/$R$9</f>
        <v>0.022159475288804742</v>
      </c>
      <c r="T18" s="136">
        <v>6424.3009999999995</v>
      </c>
      <c r="U18" s="134">
        <v>3307.9700000000003</v>
      </c>
      <c r="V18" s="135"/>
      <c r="W18" s="134"/>
      <c r="X18" s="133">
        <f>SUM(T18:W18)</f>
        <v>9732.271</v>
      </c>
      <c r="Y18" s="132">
        <f>IF(ISERROR(R18/X18-1),"         /0",IF(R18/X18&gt;5,"  *  ",(R18/X18-1)))</f>
        <v>0.17262466283563205</v>
      </c>
    </row>
    <row r="19" spans="1:25" ht="19.5" customHeight="1">
      <c r="A19" s="140" t="s">
        <v>208</v>
      </c>
      <c r="B19" s="138">
        <v>933.641</v>
      </c>
      <c r="C19" s="134">
        <v>59.87</v>
      </c>
      <c r="D19" s="135">
        <v>0</v>
      </c>
      <c r="E19" s="134">
        <v>0</v>
      </c>
      <c r="F19" s="133">
        <f>SUM(B19:E19)</f>
        <v>993.511</v>
      </c>
      <c r="G19" s="137">
        <f>F19/$F$9</f>
        <v>0.02065873456286134</v>
      </c>
      <c r="H19" s="136"/>
      <c r="I19" s="134">
        <v>757.4100000000001</v>
      </c>
      <c r="J19" s="135"/>
      <c r="K19" s="134"/>
      <c r="L19" s="133">
        <f>SUM(H19:K19)</f>
        <v>757.4100000000001</v>
      </c>
      <c r="M19" s="139">
        <f>IF(ISERROR(F19/L19-1),"         /0",(F19/L19-1))</f>
        <v>0.31172152466959746</v>
      </c>
      <c r="N19" s="138">
        <v>9321.876000000002</v>
      </c>
      <c r="O19" s="134">
        <v>102.50399999999999</v>
      </c>
      <c r="P19" s="135"/>
      <c r="Q19" s="134"/>
      <c r="R19" s="133">
        <f>SUM(N19:Q19)</f>
        <v>9424.380000000003</v>
      </c>
      <c r="S19" s="137">
        <f>R19/$R$9</f>
        <v>0.018299492426838874</v>
      </c>
      <c r="T19" s="136">
        <v>8407.127</v>
      </c>
      <c r="U19" s="134">
        <v>1982.781</v>
      </c>
      <c r="V19" s="135"/>
      <c r="W19" s="134"/>
      <c r="X19" s="133">
        <f>SUM(T19:W19)</f>
        <v>10389.908</v>
      </c>
      <c r="Y19" s="132">
        <f>IF(ISERROR(R19/X19-1),"         /0",IF(R19/X19&gt;5,"  *  ",(R19/X19-1)))</f>
        <v>-0.09292940803710648</v>
      </c>
    </row>
    <row r="20" spans="1:25" ht="19.5" customHeight="1">
      <c r="A20" s="140" t="s">
        <v>168</v>
      </c>
      <c r="B20" s="138">
        <v>437.30499999999995</v>
      </c>
      <c r="C20" s="134">
        <v>353.18899999999996</v>
      </c>
      <c r="D20" s="135">
        <v>0</v>
      </c>
      <c r="E20" s="134">
        <v>0</v>
      </c>
      <c r="F20" s="133">
        <f t="shared" si="0"/>
        <v>790.4939999999999</v>
      </c>
      <c r="G20" s="137">
        <f t="shared" si="1"/>
        <v>0.0164372671460452</v>
      </c>
      <c r="H20" s="136">
        <v>1480.299</v>
      </c>
      <c r="I20" s="134">
        <v>1053.769</v>
      </c>
      <c r="J20" s="135"/>
      <c r="K20" s="134"/>
      <c r="L20" s="133">
        <f t="shared" si="2"/>
        <v>2534.068</v>
      </c>
      <c r="M20" s="139">
        <f t="shared" si="3"/>
        <v>-0.688053359262656</v>
      </c>
      <c r="N20" s="138">
        <v>8141.457</v>
      </c>
      <c r="O20" s="134">
        <v>5434.174000000002</v>
      </c>
      <c r="P20" s="135"/>
      <c r="Q20" s="134"/>
      <c r="R20" s="133">
        <f t="shared" si="4"/>
        <v>13575.631000000001</v>
      </c>
      <c r="S20" s="137">
        <f t="shared" si="5"/>
        <v>0.026360053040524575</v>
      </c>
      <c r="T20" s="136">
        <v>10975.714</v>
      </c>
      <c r="U20" s="134">
        <v>9100.358999999999</v>
      </c>
      <c r="V20" s="135"/>
      <c r="W20" s="134"/>
      <c r="X20" s="133">
        <f t="shared" si="6"/>
        <v>20076.072999999997</v>
      </c>
      <c r="Y20" s="132">
        <f t="shared" si="7"/>
        <v>-0.32379051421062255</v>
      </c>
    </row>
    <row r="21" spans="1:25" ht="19.5" customHeight="1">
      <c r="A21" s="140" t="s">
        <v>209</v>
      </c>
      <c r="B21" s="138">
        <v>448.945</v>
      </c>
      <c r="C21" s="134">
        <v>244.313</v>
      </c>
      <c r="D21" s="135">
        <v>0</v>
      </c>
      <c r="E21" s="134">
        <v>0</v>
      </c>
      <c r="F21" s="133">
        <f t="shared" si="0"/>
        <v>693.258</v>
      </c>
      <c r="G21" s="137">
        <f t="shared" si="1"/>
        <v>0.01441537436986619</v>
      </c>
      <c r="H21" s="136">
        <v>371.30899999999997</v>
      </c>
      <c r="I21" s="134">
        <v>71.305</v>
      </c>
      <c r="J21" s="135"/>
      <c r="K21" s="134"/>
      <c r="L21" s="133">
        <f t="shared" si="2"/>
        <v>442.614</v>
      </c>
      <c r="M21" s="139">
        <f t="shared" si="3"/>
        <v>0.566281229242636</v>
      </c>
      <c r="N21" s="138">
        <v>4369.579000000001</v>
      </c>
      <c r="O21" s="134">
        <v>2740.208</v>
      </c>
      <c r="P21" s="135"/>
      <c r="Q21" s="134"/>
      <c r="R21" s="133">
        <f t="shared" si="4"/>
        <v>7109.787</v>
      </c>
      <c r="S21" s="137">
        <f t="shared" si="5"/>
        <v>0.01380520451880521</v>
      </c>
      <c r="T21" s="136">
        <v>5426.63</v>
      </c>
      <c r="U21" s="134">
        <v>1726.2540000000001</v>
      </c>
      <c r="V21" s="135"/>
      <c r="W21" s="134"/>
      <c r="X21" s="133">
        <f t="shared" si="6"/>
        <v>7152.884</v>
      </c>
      <c r="Y21" s="132">
        <f t="shared" si="7"/>
        <v>-0.006025122174496245</v>
      </c>
    </row>
    <row r="22" spans="1:25" ht="19.5" customHeight="1">
      <c r="A22" s="140" t="s">
        <v>210</v>
      </c>
      <c r="B22" s="138">
        <v>389.705</v>
      </c>
      <c r="C22" s="134">
        <v>243.828</v>
      </c>
      <c r="D22" s="135">
        <v>0</v>
      </c>
      <c r="E22" s="134">
        <v>0</v>
      </c>
      <c r="F22" s="133">
        <f t="shared" si="0"/>
        <v>633.533</v>
      </c>
      <c r="G22" s="137">
        <f t="shared" si="1"/>
        <v>0.013173472748478108</v>
      </c>
      <c r="H22" s="136">
        <v>206.792</v>
      </c>
      <c r="I22" s="134">
        <v>127.234</v>
      </c>
      <c r="J22" s="135"/>
      <c r="K22" s="134"/>
      <c r="L22" s="133">
        <f t="shared" si="2"/>
        <v>334.026</v>
      </c>
      <c r="M22" s="139">
        <f t="shared" si="3"/>
        <v>0.8966577452054629</v>
      </c>
      <c r="N22" s="138">
        <v>3433.073</v>
      </c>
      <c r="O22" s="134">
        <v>2420.2999999999997</v>
      </c>
      <c r="P22" s="135">
        <v>100.69</v>
      </c>
      <c r="Q22" s="134">
        <v>11.317</v>
      </c>
      <c r="R22" s="133">
        <f t="shared" si="4"/>
        <v>5965.379999999999</v>
      </c>
      <c r="S22" s="137">
        <f t="shared" si="5"/>
        <v>0.011583088344614292</v>
      </c>
      <c r="T22" s="136">
        <v>3115.2589999999996</v>
      </c>
      <c r="U22" s="134">
        <v>1551.3390000000002</v>
      </c>
      <c r="V22" s="135">
        <v>152.362</v>
      </c>
      <c r="W22" s="134">
        <v>12.477</v>
      </c>
      <c r="X22" s="133">
        <f t="shared" si="6"/>
        <v>4831.437</v>
      </c>
      <c r="Y22" s="132">
        <f t="shared" si="7"/>
        <v>0.23470098026736141</v>
      </c>
    </row>
    <row r="23" spans="1:25" ht="19.5" customHeight="1">
      <c r="A23" s="140" t="s">
        <v>179</v>
      </c>
      <c r="B23" s="138">
        <v>358.2810000000001</v>
      </c>
      <c r="C23" s="134">
        <v>254.327</v>
      </c>
      <c r="D23" s="135">
        <v>0</v>
      </c>
      <c r="E23" s="134">
        <v>0</v>
      </c>
      <c r="F23" s="133">
        <f t="shared" si="0"/>
        <v>612.6080000000002</v>
      </c>
      <c r="G23" s="137">
        <f t="shared" si="1"/>
        <v>0.012738365315618411</v>
      </c>
      <c r="H23" s="136">
        <v>162.66199999999995</v>
      </c>
      <c r="I23" s="134">
        <v>128.471</v>
      </c>
      <c r="J23" s="135"/>
      <c r="K23" s="134"/>
      <c r="L23" s="133">
        <f t="shared" si="2"/>
        <v>291.1329999999999</v>
      </c>
      <c r="M23" s="139">
        <f t="shared" si="3"/>
        <v>1.1042204078548306</v>
      </c>
      <c r="N23" s="138">
        <v>2721.8030000000003</v>
      </c>
      <c r="O23" s="134">
        <v>1907.0949999999993</v>
      </c>
      <c r="P23" s="135"/>
      <c r="Q23" s="134"/>
      <c r="R23" s="133">
        <f t="shared" si="4"/>
        <v>4628.897999999999</v>
      </c>
      <c r="S23" s="137">
        <f t="shared" si="5"/>
        <v>0.008988016601156742</v>
      </c>
      <c r="T23" s="136">
        <v>2035.6849999999993</v>
      </c>
      <c r="U23" s="134">
        <v>1590.5859999999998</v>
      </c>
      <c r="V23" s="135"/>
      <c r="W23" s="134"/>
      <c r="X23" s="133">
        <f t="shared" si="6"/>
        <v>3626.270999999999</v>
      </c>
      <c r="Y23" s="132">
        <f t="shared" si="7"/>
        <v>0.2764898155708717</v>
      </c>
    </row>
    <row r="24" spans="1:25" ht="19.5" customHeight="1">
      <c r="A24" s="140" t="s">
        <v>188</v>
      </c>
      <c r="B24" s="138">
        <v>249.274</v>
      </c>
      <c r="C24" s="134">
        <v>320.24600000000004</v>
      </c>
      <c r="D24" s="135">
        <v>0</v>
      </c>
      <c r="E24" s="134">
        <v>0</v>
      </c>
      <c r="F24" s="133">
        <f aca="true" t="shared" si="8" ref="F24:F29">SUM(B24:E24)</f>
        <v>569.52</v>
      </c>
      <c r="G24" s="137">
        <f aca="true" t="shared" si="9" ref="G24:G29">F24/$F$9</f>
        <v>0.011842407893058848</v>
      </c>
      <c r="H24" s="136">
        <v>182.14600000000002</v>
      </c>
      <c r="I24" s="134">
        <v>399.921</v>
      </c>
      <c r="J24" s="135"/>
      <c r="K24" s="134"/>
      <c r="L24" s="133">
        <f aca="true" t="shared" si="10" ref="L24:L29">SUM(H24:K24)</f>
        <v>582.067</v>
      </c>
      <c r="M24" s="139" t="s">
        <v>49</v>
      </c>
      <c r="N24" s="138">
        <v>2225.691</v>
      </c>
      <c r="O24" s="134">
        <v>3785.893</v>
      </c>
      <c r="P24" s="135"/>
      <c r="Q24" s="134"/>
      <c r="R24" s="133">
        <f aca="true" t="shared" si="11" ref="R24:R29">SUM(N24:Q24)</f>
        <v>6011.584</v>
      </c>
      <c r="S24" s="137">
        <f aca="true" t="shared" si="12" ref="S24:S29">R24/$R$9</f>
        <v>0.011672803503392871</v>
      </c>
      <c r="T24" s="136">
        <v>2339.241</v>
      </c>
      <c r="U24" s="134">
        <v>4960.214</v>
      </c>
      <c r="V24" s="135"/>
      <c r="W24" s="134"/>
      <c r="X24" s="133">
        <f aca="true" t="shared" si="13" ref="X24:X29">SUM(T24:W24)</f>
        <v>7299.455</v>
      </c>
      <c r="Y24" s="132">
        <f aca="true" t="shared" si="14" ref="Y24:Y29">IF(ISERROR(R24/X24-1),"         /0",IF(R24/X24&gt;5,"  *  ",(R24/X24-1)))</f>
        <v>-0.17643385704823167</v>
      </c>
    </row>
    <row r="25" spans="1:25" ht="19.5" customHeight="1">
      <c r="A25" s="140" t="s">
        <v>211</v>
      </c>
      <c r="B25" s="138">
        <v>329.822</v>
      </c>
      <c r="C25" s="134">
        <v>182.276</v>
      </c>
      <c r="D25" s="135">
        <v>0</v>
      </c>
      <c r="E25" s="134">
        <v>0</v>
      </c>
      <c r="F25" s="133">
        <f t="shared" si="8"/>
        <v>512.098</v>
      </c>
      <c r="G25" s="137">
        <f t="shared" si="9"/>
        <v>0.01064839408136615</v>
      </c>
      <c r="H25" s="136">
        <v>368.675</v>
      </c>
      <c r="I25" s="134">
        <v>151.609</v>
      </c>
      <c r="J25" s="135"/>
      <c r="K25" s="134"/>
      <c r="L25" s="133">
        <f t="shared" si="10"/>
        <v>520.284</v>
      </c>
      <c r="M25" s="139">
        <f>IF(ISERROR(F25/L25-1),"         /0",(F25/L25-1))</f>
        <v>-0.01573371466353002</v>
      </c>
      <c r="N25" s="138">
        <v>3717.8610000000003</v>
      </c>
      <c r="O25" s="134">
        <v>1596.397</v>
      </c>
      <c r="P25" s="135"/>
      <c r="Q25" s="134"/>
      <c r="R25" s="133">
        <f t="shared" si="11"/>
        <v>5314.258</v>
      </c>
      <c r="S25" s="137">
        <f t="shared" si="12"/>
        <v>0.01031879275085129</v>
      </c>
      <c r="T25" s="136">
        <v>3941.431</v>
      </c>
      <c r="U25" s="134">
        <v>1428.1860000000001</v>
      </c>
      <c r="V25" s="135"/>
      <c r="W25" s="134"/>
      <c r="X25" s="133">
        <f t="shared" si="13"/>
        <v>5369.617</v>
      </c>
      <c r="Y25" s="132">
        <f t="shared" si="14"/>
        <v>-0.010309673855695922</v>
      </c>
    </row>
    <row r="26" spans="1:25" ht="19.5" customHeight="1">
      <c r="A26" s="140" t="s">
        <v>159</v>
      </c>
      <c r="B26" s="138">
        <v>263.472</v>
      </c>
      <c r="C26" s="134">
        <v>168.18</v>
      </c>
      <c r="D26" s="135">
        <v>0</v>
      </c>
      <c r="E26" s="134">
        <v>0</v>
      </c>
      <c r="F26" s="133">
        <f t="shared" si="8"/>
        <v>431.652</v>
      </c>
      <c r="G26" s="137">
        <f t="shared" si="9"/>
        <v>0.00897562693470754</v>
      </c>
      <c r="H26" s="136">
        <v>376.741</v>
      </c>
      <c r="I26" s="134">
        <v>232.75200000000007</v>
      </c>
      <c r="J26" s="135"/>
      <c r="K26" s="134"/>
      <c r="L26" s="133">
        <f t="shared" si="10"/>
        <v>609.493</v>
      </c>
      <c r="M26" s="139">
        <f>IF(ISERROR(F26/L26-1),"         /0",(F26/L26-1))</f>
        <v>-0.2917851394519708</v>
      </c>
      <c r="N26" s="138">
        <v>3245.440999999999</v>
      </c>
      <c r="O26" s="134">
        <v>1895.3840000000002</v>
      </c>
      <c r="P26" s="135">
        <v>0</v>
      </c>
      <c r="Q26" s="134">
        <v>0</v>
      </c>
      <c r="R26" s="133">
        <f t="shared" si="11"/>
        <v>5140.824999999999</v>
      </c>
      <c r="S26" s="137">
        <f t="shared" si="12"/>
        <v>0.00998203469673378</v>
      </c>
      <c r="T26" s="136">
        <v>3534.4730000000004</v>
      </c>
      <c r="U26" s="134">
        <v>2005.4889999999996</v>
      </c>
      <c r="V26" s="135">
        <v>2.234</v>
      </c>
      <c r="W26" s="134">
        <v>2.645</v>
      </c>
      <c r="X26" s="133">
        <f t="shared" si="13"/>
        <v>5544.841</v>
      </c>
      <c r="Y26" s="132">
        <f t="shared" si="14"/>
        <v>-0.07286340582173623</v>
      </c>
    </row>
    <row r="27" spans="1:25" ht="19.5" customHeight="1">
      <c r="A27" s="140" t="s">
        <v>187</v>
      </c>
      <c r="B27" s="138">
        <v>102.784</v>
      </c>
      <c r="C27" s="134">
        <v>287.757</v>
      </c>
      <c r="D27" s="135">
        <v>0</v>
      </c>
      <c r="E27" s="134">
        <v>0</v>
      </c>
      <c r="F27" s="133">
        <f t="shared" si="8"/>
        <v>390.541</v>
      </c>
      <c r="G27" s="137">
        <f t="shared" si="9"/>
        <v>0.008120778587166554</v>
      </c>
      <c r="H27" s="136">
        <v>136.388</v>
      </c>
      <c r="I27" s="134">
        <v>329.439</v>
      </c>
      <c r="J27" s="135"/>
      <c r="K27" s="134"/>
      <c r="L27" s="133">
        <f t="shared" si="10"/>
        <v>465.827</v>
      </c>
      <c r="M27" s="139">
        <f>IF(ISERROR(F27/L27-1),"         /0",(F27/L27-1))</f>
        <v>-0.16161793970723037</v>
      </c>
      <c r="N27" s="138">
        <v>1718.4610000000002</v>
      </c>
      <c r="O27" s="134">
        <v>3033.6000000000004</v>
      </c>
      <c r="P27" s="135"/>
      <c r="Q27" s="134"/>
      <c r="R27" s="133">
        <f t="shared" si="11"/>
        <v>4752.061000000001</v>
      </c>
      <c r="S27" s="137">
        <f t="shared" si="12"/>
        <v>0.009227164469320672</v>
      </c>
      <c r="T27" s="136">
        <v>608.599</v>
      </c>
      <c r="U27" s="134">
        <v>2151.02</v>
      </c>
      <c r="V27" s="135"/>
      <c r="W27" s="134"/>
      <c r="X27" s="133">
        <f t="shared" si="13"/>
        <v>2759.619</v>
      </c>
      <c r="Y27" s="132">
        <f t="shared" si="14"/>
        <v>0.7219989426076572</v>
      </c>
    </row>
    <row r="28" spans="1:25" ht="19.5" customHeight="1">
      <c r="A28" s="140" t="s">
        <v>180</v>
      </c>
      <c r="B28" s="138">
        <v>227.46</v>
      </c>
      <c r="C28" s="134">
        <v>125.489</v>
      </c>
      <c r="D28" s="135">
        <v>0</v>
      </c>
      <c r="E28" s="134">
        <v>0</v>
      </c>
      <c r="F28" s="133">
        <f t="shared" si="8"/>
        <v>352.949</v>
      </c>
      <c r="G28" s="137">
        <f t="shared" si="9"/>
        <v>0.007339103145538748</v>
      </c>
      <c r="H28" s="136">
        <v>106.863</v>
      </c>
      <c r="I28" s="134">
        <v>109.751</v>
      </c>
      <c r="J28" s="135">
        <v>0</v>
      </c>
      <c r="K28" s="134">
        <v>0</v>
      </c>
      <c r="L28" s="133">
        <f t="shared" si="10"/>
        <v>216.614</v>
      </c>
      <c r="M28" s="139">
        <f>IF(ISERROR(F28/L28-1),"         /0",(F28/L28-1))</f>
        <v>0.6293914520760431</v>
      </c>
      <c r="N28" s="138">
        <v>2480.505</v>
      </c>
      <c r="O28" s="134">
        <v>2026.275</v>
      </c>
      <c r="P28" s="135">
        <v>0</v>
      </c>
      <c r="Q28" s="134">
        <v>0</v>
      </c>
      <c r="R28" s="133">
        <f t="shared" si="11"/>
        <v>4506.780000000001</v>
      </c>
      <c r="S28" s="137">
        <f t="shared" si="12"/>
        <v>0.008750897828762092</v>
      </c>
      <c r="T28" s="136">
        <v>970.0350000000001</v>
      </c>
      <c r="U28" s="134">
        <v>716.6570000000002</v>
      </c>
      <c r="V28" s="135">
        <v>0.35</v>
      </c>
      <c r="W28" s="134">
        <v>0</v>
      </c>
      <c r="X28" s="133">
        <f t="shared" si="13"/>
        <v>1687.0420000000001</v>
      </c>
      <c r="Y28" s="132">
        <f t="shared" si="14"/>
        <v>1.6714094847668286</v>
      </c>
    </row>
    <row r="29" spans="1:25" ht="19.5" customHeight="1">
      <c r="A29" s="140" t="s">
        <v>178</v>
      </c>
      <c r="B29" s="138">
        <v>132.28099999999998</v>
      </c>
      <c r="C29" s="134">
        <v>217.798</v>
      </c>
      <c r="D29" s="135">
        <v>0</v>
      </c>
      <c r="E29" s="134">
        <v>0</v>
      </c>
      <c r="F29" s="133">
        <f t="shared" si="8"/>
        <v>350.07899999999995</v>
      </c>
      <c r="G29" s="137">
        <f t="shared" si="9"/>
        <v>0.00727942532798523</v>
      </c>
      <c r="H29" s="136">
        <v>114.00099999999999</v>
      </c>
      <c r="I29" s="134">
        <v>239.565</v>
      </c>
      <c r="J29" s="135"/>
      <c r="K29" s="134"/>
      <c r="L29" s="133">
        <f t="shared" si="10"/>
        <v>353.566</v>
      </c>
      <c r="M29" s="139">
        <f>IF(ISERROR(F29/L29-1),"         /0",(F29/L29-1))</f>
        <v>-0.009862373644524691</v>
      </c>
      <c r="N29" s="138">
        <v>1163.1970000000001</v>
      </c>
      <c r="O29" s="134">
        <v>2690.981</v>
      </c>
      <c r="P29" s="135"/>
      <c r="Q29" s="134"/>
      <c r="R29" s="133">
        <f t="shared" si="11"/>
        <v>3854.1780000000003</v>
      </c>
      <c r="S29" s="137">
        <f t="shared" si="12"/>
        <v>0.007483728491708631</v>
      </c>
      <c r="T29" s="136">
        <v>986.6430000000001</v>
      </c>
      <c r="U29" s="134">
        <v>2789.5449999999996</v>
      </c>
      <c r="V29" s="135"/>
      <c r="W29" s="134"/>
      <c r="X29" s="133">
        <f t="shared" si="13"/>
        <v>3776.1879999999996</v>
      </c>
      <c r="Y29" s="132">
        <f t="shared" si="14"/>
        <v>0.020653103076436086</v>
      </c>
    </row>
    <row r="30" spans="1:25" ht="19.5" customHeight="1">
      <c r="A30" s="140" t="s">
        <v>169</v>
      </c>
      <c r="B30" s="138">
        <v>193.91100000000003</v>
      </c>
      <c r="C30" s="134">
        <v>134.937</v>
      </c>
      <c r="D30" s="135">
        <v>0</v>
      </c>
      <c r="E30" s="134">
        <v>0</v>
      </c>
      <c r="F30" s="133">
        <f aca="true" t="shared" si="15" ref="F30:F36">SUM(B30:E30)</f>
        <v>328.84800000000007</v>
      </c>
      <c r="G30" s="137">
        <f aca="true" t="shared" si="16" ref="G30:G36">F30/$F$9</f>
        <v>0.006837955033741777</v>
      </c>
      <c r="H30" s="136">
        <v>388.69899999999996</v>
      </c>
      <c r="I30" s="134">
        <v>379.03599999999994</v>
      </c>
      <c r="J30" s="135"/>
      <c r="K30" s="134"/>
      <c r="L30" s="133">
        <f aca="true" t="shared" si="17" ref="L30:L36">SUM(H30:K30)</f>
        <v>767.7349999999999</v>
      </c>
      <c r="M30" s="139">
        <f aca="true" t="shared" si="18" ref="M30:M36">IF(ISERROR(F30/L30-1),"         /0",(F30/L30-1))</f>
        <v>-0.5716647020130643</v>
      </c>
      <c r="N30" s="138">
        <v>4557.140000000001</v>
      </c>
      <c r="O30" s="134">
        <v>2844.5879999999997</v>
      </c>
      <c r="P30" s="135"/>
      <c r="Q30" s="134"/>
      <c r="R30" s="133">
        <f aca="true" t="shared" si="19" ref="R30:R36">SUM(N30:Q30)</f>
        <v>7401.728000000001</v>
      </c>
      <c r="S30" s="137">
        <f aca="true" t="shared" si="20" ref="S30:S36">R30/$R$9</f>
        <v>0.01437207174175078</v>
      </c>
      <c r="T30" s="136">
        <v>3512.967999999999</v>
      </c>
      <c r="U30" s="134">
        <v>3147.4770000000003</v>
      </c>
      <c r="V30" s="135"/>
      <c r="W30" s="134"/>
      <c r="X30" s="133">
        <f aca="true" t="shared" si="21" ref="X30:X36">SUM(T30:W30)</f>
        <v>6660.445</v>
      </c>
      <c r="Y30" s="132">
        <f aca="true" t="shared" si="22" ref="Y30:Y36">IF(ISERROR(R30/X30-1),"         /0",IF(R30/X30&gt;5,"  *  ",(R30/X30-1)))</f>
        <v>0.1112963172881094</v>
      </c>
    </row>
    <row r="31" spans="1:25" ht="19.5" customHeight="1">
      <c r="A31" s="140" t="s">
        <v>212</v>
      </c>
      <c r="B31" s="138">
        <v>0</v>
      </c>
      <c r="C31" s="134">
        <v>0</v>
      </c>
      <c r="D31" s="135">
        <v>65.08600000000001</v>
      </c>
      <c r="E31" s="134">
        <v>209.661</v>
      </c>
      <c r="F31" s="133">
        <f>SUM(B31:E31)</f>
        <v>274.747</v>
      </c>
      <c r="G31" s="137">
        <f>F31/$F$9</f>
        <v>0.005712996982361006</v>
      </c>
      <c r="H31" s="136"/>
      <c r="I31" s="134"/>
      <c r="J31" s="135"/>
      <c r="K31" s="134"/>
      <c r="L31" s="133">
        <f>SUM(H31:K31)</f>
        <v>0</v>
      </c>
      <c r="M31" s="139" t="str">
        <f>IF(ISERROR(F31/L31-1),"         /0",(F31/L31-1))</f>
        <v>         /0</v>
      </c>
      <c r="N31" s="138"/>
      <c r="O31" s="134"/>
      <c r="P31" s="135">
        <v>1840.5149999999999</v>
      </c>
      <c r="Q31" s="134">
        <v>1046.17</v>
      </c>
      <c r="R31" s="133">
        <f>SUM(N31:Q31)</f>
        <v>2886.685</v>
      </c>
      <c r="S31" s="137">
        <f>R31/$R$9</f>
        <v>0.005605129493523113</v>
      </c>
      <c r="T31" s="136"/>
      <c r="U31" s="134"/>
      <c r="V31" s="135">
        <v>97.06</v>
      </c>
      <c r="W31" s="134"/>
      <c r="X31" s="133">
        <f>SUM(T31:W31)</f>
        <v>97.06</v>
      </c>
      <c r="Y31" s="132" t="str">
        <f>IF(ISERROR(R31/X31-1),"         /0",IF(R31/X31&gt;5,"  *  ",(R31/X31-1)))</f>
        <v>  *  </v>
      </c>
    </row>
    <row r="32" spans="1:25" ht="19.5" customHeight="1">
      <c r="A32" s="140" t="s">
        <v>193</v>
      </c>
      <c r="B32" s="138">
        <v>136.543</v>
      </c>
      <c r="C32" s="134">
        <v>123.832</v>
      </c>
      <c r="D32" s="135">
        <v>0</v>
      </c>
      <c r="E32" s="134">
        <v>0</v>
      </c>
      <c r="F32" s="133">
        <f t="shared" si="15"/>
        <v>260.375</v>
      </c>
      <c r="G32" s="137">
        <f t="shared" si="16"/>
        <v>0.005414150433971059</v>
      </c>
      <c r="H32" s="136">
        <v>49.165</v>
      </c>
      <c r="I32" s="134">
        <v>37.809000000000005</v>
      </c>
      <c r="J32" s="135"/>
      <c r="K32" s="134"/>
      <c r="L32" s="133">
        <f t="shared" si="17"/>
        <v>86.974</v>
      </c>
      <c r="M32" s="139">
        <f t="shared" si="18"/>
        <v>1.9937107641364085</v>
      </c>
      <c r="N32" s="138">
        <v>781.854</v>
      </c>
      <c r="O32" s="134">
        <v>726.234</v>
      </c>
      <c r="P32" s="135"/>
      <c r="Q32" s="134"/>
      <c r="R32" s="133">
        <f t="shared" si="19"/>
        <v>1508.0880000000002</v>
      </c>
      <c r="S32" s="137">
        <f t="shared" si="20"/>
        <v>0.0029282822779860937</v>
      </c>
      <c r="T32" s="136">
        <v>1024.424</v>
      </c>
      <c r="U32" s="134">
        <v>527.88</v>
      </c>
      <c r="V32" s="135"/>
      <c r="W32" s="134"/>
      <c r="X32" s="133">
        <f t="shared" si="21"/>
        <v>1552.304</v>
      </c>
      <c r="Y32" s="132">
        <f t="shared" si="22"/>
        <v>-0.02848411135963047</v>
      </c>
    </row>
    <row r="33" spans="1:25" ht="19.5" customHeight="1">
      <c r="A33" s="140" t="s">
        <v>190</v>
      </c>
      <c r="B33" s="138">
        <v>3.267</v>
      </c>
      <c r="C33" s="134">
        <v>231.597</v>
      </c>
      <c r="D33" s="135">
        <v>0</v>
      </c>
      <c r="E33" s="134">
        <v>0</v>
      </c>
      <c r="F33" s="133">
        <f t="shared" si="15"/>
        <v>234.864</v>
      </c>
      <c r="G33" s="137">
        <f t="shared" si="16"/>
        <v>0.00488368325501365</v>
      </c>
      <c r="H33" s="136">
        <v>12.963</v>
      </c>
      <c r="I33" s="134">
        <v>248.027</v>
      </c>
      <c r="J33" s="135"/>
      <c r="K33" s="134"/>
      <c r="L33" s="133">
        <f t="shared" si="17"/>
        <v>260.99</v>
      </c>
      <c r="M33" s="139">
        <f t="shared" si="18"/>
        <v>-0.10010345223954942</v>
      </c>
      <c r="N33" s="138">
        <v>53.26100000000001</v>
      </c>
      <c r="O33" s="134">
        <v>2437.8900000000003</v>
      </c>
      <c r="P33" s="135"/>
      <c r="Q33" s="134"/>
      <c r="R33" s="133">
        <f t="shared" si="19"/>
        <v>2491.1510000000003</v>
      </c>
      <c r="S33" s="137">
        <f t="shared" si="20"/>
        <v>0.004837113832274599</v>
      </c>
      <c r="T33" s="136">
        <v>120.86099999999999</v>
      </c>
      <c r="U33" s="134">
        <v>2436.025</v>
      </c>
      <c r="V33" s="135"/>
      <c r="W33" s="134"/>
      <c r="X33" s="133">
        <f t="shared" si="21"/>
        <v>2556.886</v>
      </c>
      <c r="Y33" s="132">
        <f t="shared" si="22"/>
        <v>-0.025709006971761594</v>
      </c>
    </row>
    <row r="34" spans="1:25" ht="19.5" customHeight="1">
      <c r="A34" s="140" t="s">
        <v>213</v>
      </c>
      <c r="B34" s="138">
        <v>0</v>
      </c>
      <c r="C34" s="134">
        <v>0</v>
      </c>
      <c r="D34" s="135">
        <v>217.20999999999998</v>
      </c>
      <c r="E34" s="134">
        <v>16.326999999999998</v>
      </c>
      <c r="F34" s="133">
        <f t="shared" si="15"/>
        <v>233.53699999999998</v>
      </c>
      <c r="G34" s="137">
        <f t="shared" si="16"/>
        <v>0.004856090062019392</v>
      </c>
      <c r="H34" s="136"/>
      <c r="I34" s="134"/>
      <c r="J34" s="135">
        <v>868.0889999999999</v>
      </c>
      <c r="K34" s="134">
        <v>383.901</v>
      </c>
      <c r="L34" s="133">
        <f t="shared" si="17"/>
        <v>1251.99</v>
      </c>
      <c r="M34" s="139">
        <f t="shared" si="18"/>
        <v>-0.813467359962939</v>
      </c>
      <c r="N34" s="138"/>
      <c r="O34" s="134"/>
      <c r="P34" s="135">
        <v>13006.868</v>
      </c>
      <c r="Q34" s="134">
        <v>5767.966</v>
      </c>
      <c r="R34" s="133">
        <f t="shared" si="19"/>
        <v>18774.834000000003</v>
      </c>
      <c r="S34" s="137">
        <f t="shared" si="20"/>
        <v>0.03645544137631939</v>
      </c>
      <c r="T34" s="136"/>
      <c r="U34" s="134"/>
      <c r="V34" s="135">
        <v>13474.382000000001</v>
      </c>
      <c r="W34" s="134">
        <v>5468.874</v>
      </c>
      <c r="X34" s="133">
        <f t="shared" si="21"/>
        <v>18943.256</v>
      </c>
      <c r="Y34" s="132">
        <f t="shared" si="22"/>
        <v>-0.008890868602525304</v>
      </c>
    </row>
    <row r="35" spans="1:25" ht="19.5" customHeight="1">
      <c r="A35" s="140" t="s">
        <v>196</v>
      </c>
      <c r="B35" s="138">
        <v>109.634</v>
      </c>
      <c r="C35" s="134">
        <v>99.435</v>
      </c>
      <c r="D35" s="135">
        <v>0</v>
      </c>
      <c r="E35" s="134">
        <v>0</v>
      </c>
      <c r="F35" s="133">
        <f t="shared" si="15"/>
        <v>209.06900000000002</v>
      </c>
      <c r="G35" s="137">
        <f t="shared" si="16"/>
        <v>0.004347310675294846</v>
      </c>
      <c r="H35" s="136">
        <v>120.465</v>
      </c>
      <c r="I35" s="134">
        <v>111.288</v>
      </c>
      <c r="J35" s="135"/>
      <c r="K35" s="134"/>
      <c r="L35" s="133">
        <f t="shared" si="17"/>
        <v>231.753</v>
      </c>
      <c r="M35" s="139">
        <f t="shared" si="18"/>
        <v>-0.09788007059239778</v>
      </c>
      <c r="N35" s="138">
        <v>988.236</v>
      </c>
      <c r="O35" s="134">
        <v>1328.249</v>
      </c>
      <c r="P35" s="135"/>
      <c r="Q35" s="134"/>
      <c r="R35" s="133">
        <f t="shared" si="19"/>
        <v>2316.485</v>
      </c>
      <c r="S35" s="137">
        <f t="shared" si="20"/>
        <v>0.004497961639321191</v>
      </c>
      <c r="T35" s="136">
        <v>1121.4</v>
      </c>
      <c r="U35" s="134">
        <v>1268.378</v>
      </c>
      <c r="V35" s="135"/>
      <c r="W35" s="134"/>
      <c r="X35" s="133">
        <f t="shared" si="21"/>
        <v>2389.7780000000002</v>
      </c>
      <c r="Y35" s="132">
        <f t="shared" si="22"/>
        <v>-0.03066937598387809</v>
      </c>
    </row>
    <row r="36" spans="1:25" ht="19.5" customHeight="1">
      <c r="A36" s="140" t="s">
        <v>184</v>
      </c>
      <c r="B36" s="138">
        <v>90.054</v>
      </c>
      <c r="C36" s="134">
        <v>46.196</v>
      </c>
      <c r="D36" s="135">
        <v>0</v>
      </c>
      <c r="E36" s="134">
        <v>0.266</v>
      </c>
      <c r="F36" s="133">
        <f t="shared" si="15"/>
        <v>136.516</v>
      </c>
      <c r="G36" s="137">
        <f t="shared" si="16"/>
        <v>0.002838667923740732</v>
      </c>
      <c r="H36" s="136">
        <v>6.710999999999999</v>
      </c>
      <c r="I36" s="134">
        <v>6.858</v>
      </c>
      <c r="J36" s="135"/>
      <c r="K36" s="134"/>
      <c r="L36" s="133">
        <f t="shared" si="17"/>
        <v>13.568999999999999</v>
      </c>
      <c r="M36" s="139">
        <f t="shared" si="18"/>
        <v>9.060874051145994</v>
      </c>
      <c r="N36" s="138">
        <v>749.8830000000003</v>
      </c>
      <c r="O36" s="134">
        <v>495.098</v>
      </c>
      <c r="P36" s="135">
        <v>0.426</v>
      </c>
      <c r="Q36" s="134">
        <v>0.6890000000000001</v>
      </c>
      <c r="R36" s="133">
        <f t="shared" si="19"/>
        <v>1246.0960000000002</v>
      </c>
      <c r="S36" s="137">
        <f t="shared" si="20"/>
        <v>0.0024195675805850584</v>
      </c>
      <c r="T36" s="136">
        <v>125.09600000000002</v>
      </c>
      <c r="U36" s="134">
        <v>63.843</v>
      </c>
      <c r="V36" s="135">
        <v>0.034</v>
      </c>
      <c r="W36" s="134">
        <v>0.09</v>
      </c>
      <c r="X36" s="133">
        <f t="shared" si="21"/>
        <v>189.06300000000002</v>
      </c>
      <c r="Y36" s="132" t="str">
        <f t="shared" si="22"/>
        <v>  *  </v>
      </c>
    </row>
    <row r="37" spans="1:25" ht="19.5" customHeight="1">
      <c r="A37" s="140" t="s">
        <v>189</v>
      </c>
      <c r="B37" s="138">
        <v>74.156</v>
      </c>
      <c r="C37" s="134">
        <v>46.681</v>
      </c>
      <c r="D37" s="135">
        <v>0</v>
      </c>
      <c r="E37" s="134">
        <v>0</v>
      </c>
      <c r="F37" s="133">
        <f aca="true" t="shared" si="23" ref="F37:F44">SUM(B37:E37)</f>
        <v>120.837</v>
      </c>
      <c r="G37" s="137">
        <f aca="true" t="shared" si="24" ref="G37:G44">F37/$F$9</f>
        <v>0.0025126440556495857</v>
      </c>
      <c r="H37" s="136">
        <v>54.625</v>
      </c>
      <c r="I37" s="134">
        <v>37.219</v>
      </c>
      <c r="J37" s="135">
        <v>1.573</v>
      </c>
      <c r="K37" s="134">
        <v>1.058</v>
      </c>
      <c r="L37" s="133">
        <f aca="true" t="shared" si="25" ref="L37:L44">SUM(H37:K37)</f>
        <v>94.475</v>
      </c>
      <c r="M37" s="139">
        <f>IF(ISERROR(F37/L37-1),"         /0",(F37/L37-1))</f>
        <v>0.27903678221751793</v>
      </c>
      <c r="N37" s="138">
        <v>586.45</v>
      </c>
      <c r="O37" s="134">
        <v>361.97200000000004</v>
      </c>
      <c r="P37" s="135">
        <v>11.903</v>
      </c>
      <c r="Q37" s="134">
        <v>11.954</v>
      </c>
      <c r="R37" s="133">
        <f aca="true" t="shared" si="26" ref="R37:R44">SUM(N37:Q37)</f>
        <v>972.279</v>
      </c>
      <c r="S37" s="137">
        <f aca="true" t="shared" si="27" ref="S37:S44">R37/$R$9</f>
        <v>0.0018878920626369553</v>
      </c>
      <c r="T37" s="136">
        <v>643.269</v>
      </c>
      <c r="U37" s="134">
        <v>372.82200000000006</v>
      </c>
      <c r="V37" s="135">
        <v>9.305</v>
      </c>
      <c r="W37" s="134">
        <v>8.618</v>
      </c>
      <c r="X37" s="133">
        <f aca="true" t="shared" si="28" ref="X37:X44">SUM(T37:W37)</f>
        <v>1034.0140000000001</v>
      </c>
      <c r="Y37" s="132">
        <f aca="true" t="shared" si="29" ref="Y37:Y44">IF(ISERROR(R37/X37-1),"         /0",IF(R37/X37&gt;5,"  *  ",(R37/X37-1)))</f>
        <v>-0.05970422063917913</v>
      </c>
    </row>
    <row r="38" spans="1:25" ht="19.5" customHeight="1">
      <c r="A38" s="140" t="s">
        <v>185</v>
      </c>
      <c r="B38" s="138">
        <v>108.12599999999999</v>
      </c>
      <c r="C38" s="134">
        <v>5.694</v>
      </c>
      <c r="D38" s="135">
        <v>0</v>
      </c>
      <c r="E38" s="134">
        <v>0</v>
      </c>
      <c r="F38" s="133">
        <f t="shared" si="23"/>
        <v>113.82</v>
      </c>
      <c r="G38" s="137">
        <f t="shared" si="24"/>
        <v>0.002366734910780935</v>
      </c>
      <c r="H38" s="136">
        <v>24.319000000000003</v>
      </c>
      <c r="I38" s="134">
        <v>2.576</v>
      </c>
      <c r="J38" s="135"/>
      <c r="K38" s="134"/>
      <c r="L38" s="133">
        <f t="shared" si="25"/>
        <v>26.895000000000003</v>
      </c>
      <c r="M38" s="139">
        <f>IF(ISERROR(F38/L38-1),"         /0",(F38/L38-1))</f>
        <v>3.232013385387618</v>
      </c>
      <c r="N38" s="138">
        <v>762.9649999999999</v>
      </c>
      <c r="O38" s="134">
        <v>207.52399999999994</v>
      </c>
      <c r="P38" s="135"/>
      <c r="Q38" s="134"/>
      <c r="R38" s="133">
        <f t="shared" si="26"/>
        <v>970.4889999999998</v>
      </c>
      <c r="S38" s="137">
        <f t="shared" si="27"/>
        <v>0.001884416386630253</v>
      </c>
      <c r="T38" s="136">
        <v>403.272</v>
      </c>
      <c r="U38" s="134">
        <v>382.232</v>
      </c>
      <c r="V38" s="135"/>
      <c r="W38" s="134"/>
      <c r="X38" s="133">
        <f t="shared" si="28"/>
        <v>785.504</v>
      </c>
      <c r="Y38" s="132">
        <f t="shared" si="29"/>
        <v>0.23549848250295313</v>
      </c>
    </row>
    <row r="39" spans="1:25" ht="19.5" customHeight="1">
      <c r="A39" s="140" t="s">
        <v>183</v>
      </c>
      <c r="B39" s="138">
        <v>69.709</v>
      </c>
      <c r="C39" s="134">
        <v>35.535</v>
      </c>
      <c r="D39" s="135">
        <v>0</v>
      </c>
      <c r="E39" s="134">
        <v>0</v>
      </c>
      <c r="F39" s="133">
        <f t="shared" si="23"/>
        <v>105.244</v>
      </c>
      <c r="G39" s="137">
        <f t="shared" si="24"/>
        <v>0.00218840844271858</v>
      </c>
      <c r="H39" s="136">
        <v>89.91</v>
      </c>
      <c r="I39" s="134">
        <v>42.888999999999996</v>
      </c>
      <c r="J39" s="135"/>
      <c r="K39" s="134"/>
      <c r="L39" s="133">
        <f t="shared" si="25"/>
        <v>132.79899999999998</v>
      </c>
      <c r="M39" s="139">
        <f>IF(ISERROR(F39/L39-1),"         /0",(F39/L39-1))</f>
        <v>-0.20749403233458075</v>
      </c>
      <c r="N39" s="138">
        <v>682.686</v>
      </c>
      <c r="O39" s="134">
        <v>388.177</v>
      </c>
      <c r="P39" s="135"/>
      <c r="Q39" s="134"/>
      <c r="R39" s="133">
        <f t="shared" si="26"/>
        <v>1070.863</v>
      </c>
      <c r="S39" s="137">
        <f t="shared" si="27"/>
        <v>0.0020793144332764547</v>
      </c>
      <c r="T39" s="136">
        <v>734.4280000000001</v>
      </c>
      <c r="U39" s="134">
        <v>432.432</v>
      </c>
      <c r="V39" s="135"/>
      <c r="W39" s="134"/>
      <c r="X39" s="133">
        <f t="shared" si="28"/>
        <v>1166.8600000000001</v>
      </c>
      <c r="Y39" s="132">
        <f t="shared" si="29"/>
        <v>-0.0822695096241195</v>
      </c>
    </row>
    <row r="40" spans="1:25" ht="19.5" customHeight="1">
      <c r="A40" s="140" t="s">
        <v>186</v>
      </c>
      <c r="B40" s="138">
        <v>53.806000000000004</v>
      </c>
      <c r="C40" s="134">
        <v>11.786000000000001</v>
      </c>
      <c r="D40" s="135">
        <v>0</v>
      </c>
      <c r="E40" s="134">
        <v>0</v>
      </c>
      <c r="F40" s="133">
        <f t="shared" si="23"/>
        <v>65.59200000000001</v>
      </c>
      <c r="G40" s="137">
        <f t="shared" si="24"/>
        <v>0.0013638980519060195</v>
      </c>
      <c r="H40" s="136">
        <v>71.88100000000001</v>
      </c>
      <c r="I40" s="134">
        <v>31.527</v>
      </c>
      <c r="J40" s="135"/>
      <c r="K40" s="134"/>
      <c r="L40" s="133">
        <f t="shared" si="25"/>
        <v>103.40800000000002</v>
      </c>
      <c r="M40" s="139" t="s">
        <v>49</v>
      </c>
      <c r="N40" s="138">
        <v>783.694</v>
      </c>
      <c r="O40" s="134">
        <v>252.641</v>
      </c>
      <c r="P40" s="135"/>
      <c r="Q40" s="134"/>
      <c r="R40" s="133">
        <f t="shared" si="26"/>
        <v>1036.335</v>
      </c>
      <c r="S40" s="137">
        <f t="shared" si="27"/>
        <v>0.0020122707789974577</v>
      </c>
      <c r="T40" s="136">
        <v>563.249</v>
      </c>
      <c r="U40" s="134">
        <v>229.186</v>
      </c>
      <c r="V40" s="135"/>
      <c r="W40" s="134"/>
      <c r="X40" s="133">
        <f t="shared" si="28"/>
        <v>792.4350000000001</v>
      </c>
      <c r="Y40" s="132">
        <f t="shared" si="29"/>
        <v>0.30778549660224486</v>
      </c>
    </row>
    <row r="41" spans="1:25" ht="19.5" customHeight="1">
      <c r="A41" s="140" t="s">
        <v>192</v>
      </c>
      <c r="B41" s="138">
        <v>62.831</v>
      </c>
      <c r="C41" s="134">
        <v>0.7989999999999999</v>
      </c>
      <c r="D41" s="135">
        <v>0</v>
      </c>
      <c r="E41" s="134">
        <v>0</v>
      </c>
      <c r="F41" s="133">
        <f t="shared" si="23"/>
        <v>63.63</v>
      </c>
      <c r="G41" s="137">
        <f t="shared" si="24"/>
        <v>0.0013231008818572387</v>
      </c>
      <c r="H41" s="136">
        <v>69.33200000000001</v>
      </c>
      <c r="I41" s="134">
        <v>7.926</v>
      </c>
      <c r="J41" s="135"/>
      <c r="K41" s="134"/>
      <c r="L41" s="133">
        <f t="shared" si="25"/>
        <v>77.25800000000001</v>
      </c>
      <c r="M41" s="139">
        <f>IF(ISERROR(F41/L41-1),"         /0",(F41/L41-1))</f>
        <v>-0.17639597193818124</v>
      </c>
      <c r="N41" s="138">
        <v>770.5620000000001</v>
      </c>
      <c r="O41" s="134">
        <v>44.455999999999996</v>
      </c>
      <c r="P41" s="135"/>
      <c r="Q41" s="134"/>
      <c r="R41" s="133">
        <f t="shared" si="26"/>
        <v>815.0180000000001</v>
      </c>
      <c r="S41" s="137">
        <f t="shared" si="27"/>
        <v>0.0015825354791230155</v>
      </c>
      <c r="T41" s="136">
        <v>624.07</v>
      </c>
      <c r="U41" s="134">
        <v>45.195</v>
      </c>
      <c r="V41" s="135"/>
      <c r="W41" s="134"/>
      <c r="X41" s="133">
        <f t="shared" si="28"/>
        <v>669.2650000000001</v>
      </c>
      <c r="Y41" s="132">
        <f t="shared" si="29"/>
        <v>0.2177806997228302</v>
      </c>
    </row>
    <row r="42" spans="1:25" ht="19.5" customHeight="1">
      <c r="A42" s="140" t="s">
        <v>199</v>
      </c>
      <c r="B42" s="138">
        <v>48.201</v>
      </c>
      <c r="C42" s="134">
        <v>4.005</v>
      </c>
      <c r="D42" s="135">
        <v>0</v>
      </c>
      <c r="E42" s="134">
        <v>0</v>
      </c>
      <c r="F42" s="133">
        <f t="shared" si="23"/>
        <v>52.206</v>
      </c>
      <c r="G42" s="137">
        <f t="shared" si="24"/>
        <v>0.001085554056863728</v>
      </c>
      <c r="H42" s="136">
        <v>38.316</v>
      </c>
      <c r="I42" s="134">
        <v>0.088</v>
      </c>
      <c r="J42" s="135">
        <v>38.264</v>
      </c>
      <c r="K42" s="134"/>
      <c r="L42" s="133">
        <f t="shared" si="25"/>
        <v>76.668</v>
      </c>
      <c r="M42" s="139">
        <f>IF(ISERROR(F42/L42-1),"         /0",(F42/L42-1))</f>
        <v>-0.31906401627797776</v>
      </c>
      <c r="N42" s="138">
        <v>699.155</v>
      </c>
      <c r="O42" s="134">
        <v>122.90599999999999</v>
      </c>
      <c r="P42" s="135">
        <v>0</v>
      </c>
      <c r="Q42" s="134">
        <v>0</v>
      </c>
      <c r="R42" s="133">
        <f t="shared" si="26"/>
        <v>822.0609999999999</v>
      </c>
      <c r="S42" s="137">
        <f t="shared" si="27"/>
        <v>0.0015962110020924015</v>
      </c>
      <c r="T42" s="136">
        <v>477.73099999999994</v>
      </c>
      <c r="U42" s="134">
        <v>24.936</v>
      </c>
      <c r="V42" s="135">
        <v>316.81899999999996</v>
      </c>
      <c r="W42" s="134">
        <v>18.878</v>
      </c>
      <c r="X42" s="133">
        <f t="shared" si="28"/>
        <v>838.3639999999999</v>
      </c>
      <c r="Y42" s="132">
        <f t="shared" si="29"/>
        <v>-0.01944620713675682</v>
      </c>
    </row>
    <row r="43" spans="1:25" ht="19.5" customHeight="1">
      <c r="A43" s="140" t="s">
        <v>191</v>
      </c>
      <c r="B43" s="138">
        <v>25.499</v>
      </c>
      <c r="C43" s="134">
        <v>18.53</v>
      </c>
      <c r="D43" s="135">
        <v>0</v>
      </c>
      <c r="E43" s="134">
        <v>0</v>
      </c>
      <c r="F43" s="133">
        <f t="shared" si="23"/>
        <v>44.028999999999996</v>
      </c>
      <c r="G43" s="137">
        <f t="shared" si="24"/>
        <v>0.0009155242609978368</v>
      </c>
      <c r="H43" s="136">
        <v>26.266000000000002</v>
      </c>
      <c r="I43" s="134">
        <v>11.777</v>
      </c>
      <c r="J43" s="135"/>
      <c r="K43" s="134"/>
      <c r="L43" s="133">
        <f t="shared" si="25"/>
        <v>38.043</v>
      </c>
      <c r="M43" s="139">
        <f>IF(ISERROR(F43/L43-1),"         /0",(F43/L43-1))</f>
        <v>0.15734826380674494</v>
      </c>
      <c r="N43" s="138">
        <v>266.422</v>
      </c>
      <c r="O43" s="134">
        <v>110.487</v>
      </c>
      <c r="P43" s="135">
        <v>0</v>
      </c>
      <c r="Q43" s="134">
        <v>0</v>
      </c>
      <c r="R43" s="133">
        <f t="shared" si="26"/>
        <v>376.909</v>
      </c>
      <c r="S43" s="137">
        <f t="shared" si="27"/>
        <v>0.00073185115531286</v>
      </c>
      <c r="T43" s="136">
        <v>263.03200000000004</v>
      </c>
      <c r="U43" s="134">
        <v>105.37</v>
      </c>
      <c r="V43" s="135"/>
      <c r="W43" s="134"/>
      <c r="X43" s="133">
        <f t="shared" si="28"/>
        <v>368.40200000000004</v>
      </c>
      <c r="Y43" s="132">
        <f t="shared" si="29"/>
        <v>0.02309162273820431</v>
      </c>
    </row>
    <row r="44" spans="1:25" ht="19.5" customHeight="1" thickBot="1">
      <c r="A44" s="131" t="s">
        <v>167</v>
      </c>
      <c r="B44" s="129">
        <v>15.119</v>
      </c>
      <c r="C44" s="125">
        <v>1.649</v>
      </c>
      <c r="D44" s="126">
        <v>11.65</v>
      </c>
      <c r="E44" s="125">
        <v>0.76</v>
      </c>
      <c r="F44" s="124">
        <f t="shared" si="23"/>
        <v>29.178</v>
      </c>
      <c r="G44" s="128">
        <f t="shared" si="24"/>
        <v>0.0006067175472392034</v>
      </c>
      <c r="H44" s="127">
        <v>278.28299999999996</v>
      </c>
      <c r="I44" s="125">
        <v>388.397</v>
      </c>
      <c r="J44" s="126">
        <v>146.197</v>
      </c>
      <c r="K44" s="125">
        <v>20.467</v>
      </c>
      <c r="L44" s="124">
        <f t="shared" si="25"/>
        <v>833.3439999999999</v>
      </c>
      <c r="M44" s="130">
        <f>IF(ISERROR(F44/L44-1),"         /0",(F44/L44-1))</f>
        <v>-0.9649868481683435</v>
      </c>
      <c r="N44" s="129">
        <v>3694.7729999999992</v>
      </c>
      <c r="O44" s="125">
        <v>4147.496999999999</v>
      </c>
      <c r="P44" s="126">
        <v>3339.000000000001</v>
      </c>
      <c r="Q44" s="125">
        <v>1175.501</v>
      </c>
      <c r="R44" s="124">
        <f t="shared" si="26"/>
        <v>12356.771</v>
      </c>
      <c r="S44" s="128">
        <f t="shared" si="27"/>
        <v>0.023993370103357694</v>
      </c>
      <c r="T44" s="127">
        <v>2650.802</v>
      </c>
      <c r="U44" s="125">
        <v>3673.3920000000003</v>
      </c>
      <c r="V44" s="126">
        <v>2381.5230000000006</v>
      </c>
      <c r="W44" s="125">
        <v>519.3409999999997</v>
      </c>
      <c r="X44" s="124">
        <f t="shared" si="28"/>
        <v>9225.058</v>
      </c>
      <c r="Y44" s="123">
        <f t="shared" si="29"/>
        <v>0.3394789496174442</v>
      </c>
    </row>
    <row r="45" ht="15" thickTop="1">
      <c r="A45" s="120" t="s">
        <v>42</v>
      </c>
    </row>
    <row r="46" ht="15">
      <c r="A46" s="120" t="s">
        <v>41</v>
      </c>
    </row>
    <row r="47" ht="15">
      <c r="A47" s="121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9" dxfId="91" operator="lessThan" stopIfTrue="1">
      <formula>0</formula>
    </cfRule>
  </conditionalFormatting>
  <conditionalFormatting sqref="M9:M44 Y9:Y44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4">
      <selection activeCell="I1" sqref="I1:I16384"/>
    </sheetView>
  </sheetViews>
  <sheetFormatPr defaultColWidth="9.140625" defaultRowHeight="15"/>
  <cols>
    <col min="1" max="1" width="15.8515625" style="179" customWidth="1"/>
    <col min="2" max="2" width="12.28125" style="179" customWidth="1"/>
    <col min="3" max="3" width="11.57421875" style="179" customWidth="1"/>
    <col min="4" max="4" width="11.421875" style="179" bestFit="1" customWidth="1"/>
    <col min="5" max="5" width="10.28125" style="179" bestFit="1" customWidth="1"/>
    <col min="6" max="6" width="11.421875" style="179" bestFit="1" customWidth="1"/>
    <col min="7" max="7" width="11.421875" style="179" customWidth="1"/>
    <col min="8" max="8" width="11.421875" style="179" bestFit="1" customWidth="1"/>
    <col min="9" max="9" width="7.8515625" style="179" customWidth="1"/>
    <col min="10" max="10" width="12.57421875" style="179" bestFit="1" customWidth="1"/>
    <col min="11" max="11" width="11.421875" style="179" customWidth="1"/>
    <col min="12" max="12" width="12.421875" style="179" bestFit="1" customWidth="1"/>
    <col min="13" max="13" width="10.57421875" style="179" customWidth="1"/>
    <col min="14" max="14" width="12.57421875" style="179" bestFit="1" customWidth="1"/>
    <col min="15" max="15" width="11.421875" style="179" bestFit="1" customWidth="1"/>
    <col min="16" max="16" width="12.421875" style="179" bestFit="1" customWidth="1"/>
    <col min="17" max="17" width="9.140625" style="179" customWidth="1"/>
    <col min="18" max="16384" width="9.140625" style="179" customWidth="1"/>
  </cols>
  <sheetData>
    <row r="1" spans="14:17" ht="18.75" thickBot="1">
      <c r="N1" s="535" t="s">
        <v>28</v>
      </c>
      <c r="O1" s="536"/>
      <c r="P1" s="536"/>
      <c r="Q1" s="537"/>
    </row>
    <row r="2" ht="3.75" customHeight="1" thickBot="1"/>
    <row r="3" spans="1:17" ht="24" customHeight="1" thickTop="1">
      <c r="A3" s="594" t="s">
        <v>51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</row>
    <row r="4" spans="1:17" ht="18.75" customHeight="1" thickBot="1">
      <c r="A4" s="600" t="s">
        <v>37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2"/>
    </row>
    <row r="5" spans="1:17" s="428" customFormat="1" ht="20.25" customHeight="1" thickBot="1">
      <c r="A5" s="528" t="s">
        <v>143</v>
      </c>
      <c r="B5" s="589" t="s">
        <v>36</v>
      </c>
      <c r="C5" s="590"/>
      <c r="D5" s="590"/>
      <c r="E5" s="590"/>
      <c r="F5" s="591"/>
      <c r="G5" s="591"/>
      <c r="H5" s="591"/>
      <c r="I5" s="592"/>
      <c r="J5" s="590" t="s">
        <v>35</v>
      </c>
      <c r="K5" s="590"/>
      <c r="L5" s="590"/>
      <c r="M5" s="590"/>
      <c r="N5" s="590"/>
      <c r="O5" s="590"/>
      <c r="P5" s="590"/>
      <c r="Q5" s="593"/>
    </row>
    <row r="6" spans="1:17" s="461" customFormat="1" ht="28.5" customHeight="1" thickBot="1">
      <c r="A6" s="529"/>
      <c r="B6" s="597" t="s">
        <v>152</v>
      </c>
      <c r="C6" s="598"/>
      <c r="D6" s="599"/>
      <c r="E6" s="531" t="s">
        <v>34</v>
      </c>
      <c r="F6" s="597" t="s">
        <v>155</v>
      </c>
      <c r="G6" s="598"/>
      <c r="H6" s="599"/>
      <c r="I6" s="533" t="s">
        <v>33</v>
      </c>
      <c r="J6" s="597" t="s">
        <v>153</v>
      </c>
      <c r="K6" s="598"/>
      <c r="L6" s="599"/>
      <c r="M6" s="531" t="s">
        <v>34</v>
      </c>
      <c r="N6" s="597" t="s">
        <v>154</v>
      </c>
      <c r="O6" s="598"/>
      <c r="P6" s="599"/>
      <c r="Q6" s="531" t="s">
        <v>33</v>
      </c>
    </row>
    <row r="7" spans="1:17" s="203" customFormat="1" ht="22.5" customHeight="1" thickBot="1">
      <c r="A7" s="530"/>
      <c r="B7" s="118" t="s">
        <v>22</v>
      </c>
      <c r="C7" s="115" t="s">
        <v>21</v>
      </c>
      <c r="D7" s="115" t="s">
        <v>17</v>
      </c>
      <c r="E7" s="532"/>
      <c r="F7" s="118" t="s">
        <v>22</v>
      </c>
      <c r="G7" s="116" t="s">
        <v>21</v>
      </c>
      <c r="H7" s="115" t="s">
        <v>17</v>
      </c>
      <c r="I7" s="534"/>
      <c r="J7" s="118" t="s">
        <v>22</v>
      </c>
      <c r="K7" s="115" t="s">
        <v>21</v>
      </c>
      <c r="L7" s="116" t="s">
        <v>17</v>
      </c>
      <c r="M7" s="532"/>
      <c r="N7" s="117" t="s">
        <v>22</v>
      </c>
      <c r="O7" s="116" t="s">
        <v>21</v>
      </c>
      <c r="P7" s="115" t="s">
        <v>17</v>
      </c>
      <c r="Q7" s="532"/>
    </row>
    <row r="8" spans="1:17" s="195" customFormat="1" ht="18" customHeight="1" thickBot="1">
      <c r="A8" s="202" t="s">
        <v>50</v>
      </c>
      <c r="B8" s="201">
        <f>SUM(B9:B58)</f>
        <v>1633959</v>
      </c>
      <c r="C8" s="197">
        <f>SUM(C9:C58)</f>
        <v>75955</v>
      </c>
      <c r="D8" s="197">
        <f aca="true" t="shared" si="0" ref="D8:D58">C8+B8</f>
        <v>1709914</v>
      </c>
      <c r="E8" s="198">
        <f aca="true" t="shared" si="1" ref="E8:E58">D8/$D$8</f>
        <v>1</v>
      </c>
      <c r="F8" s="197">
        <f>SUM(F9:F58)</f>
        <v>1495855</v>
      </c>
      <c r="G8" s="197">
        <f>SUM(G9:G58)</f>
        <v>69880</v>
      </c>
      <c r="H8" s="197">
        <f aca="true" t="shared" si="2" ref="H8:H58">G8+F8</f>
        <v>1565735</v>
      </c>
      <c r="I8" s="200">
        <f aca="true" t="shared" si="3" ref="I8:I58">(D8/H8-1)</f>
        <v>0.0920839094738255</v>
      </c>
      <c r="J8" s="199">
        <f>SUM(J9:J58)</f>
        <v>17260671</v>
      </c>
      <c r="K8" s="197">
        <f>SUM(K9:K58)</f>
        <v>751771</v>
      </c>
      <c r="L8" s="197">
        <f aca="true" t="shared" si="4" ref="L8:L58">K8+J8</f>
        <v>18012442</v>
      </c>
      <c r="M8" s="198">
        <f aca="true" t="shared" si="5" ref="M8:M58">(L8/$L$8)</f>
        <v>1</v>
      </c>
      <c r="N8" s="197">
        <f>SUM(N9:N58)</f>
        <v>14549348</v>
      </c>
      <c r="O8" s="197">
        <f>SUM(O9:O58)</f>
        <v>760513</v>
      </c>
      <c r="P8" s="197">
        <f aca="true" t="shared" si="6" ref="P8:P58">O8+N8</f>
        <v>15309861</v>
      </c>
      <c r="Q8" s="196">
        <f aca="true" t="shared" si="7" ref="Q8:Q58">(L8/P8-1)</f>
        <v>0.17652550862480076</v>
      </c>
    </row>
    <row r="9" spans="1:17" s="180" customFormat="1" ht="18" customHeight="1" thickTop="1">
      <c r="A9" s="194" t="s">
        <v>214</v>
      </c>
      <c r="B9" s="193">
        <v>247850</v>
      </c>
      <c r="C9" s="189">
        <v>300</v>
      </c>
      <c r="D9" s="189">
        <f t="shared" si="0"/>
        <v>248150</v>
      </c>
      <c r="E9" s="192">
        <f t="shared" si="1"/>
        <v>0.14512425771120652</v>
      </c>
      <c r="F9" s="190">
        <v>230301</v>
      </c>
      <c r="G9" s="189">
        <v>1399</v>
      </c>
      <c r="H9" s="189">
        <f t="shared" si="2"/>
        <v>231700</v>
      </c>
      <c r="I9" s="191">
        <f t="shared" si="3"/>
        <v>0.07099697885196377</v>
      </c>
      <c r="J9" s="190">
        <v>2586301</v>
      </c>
      <c r="K9" s="189">
        <v>8876</v>
      </c>
      <c r="L9" s="189">
        <f t="shared" si="4"/>
        <v>2595177</v>
      </c>
      <c r="M9" s="191">
        <f t="shared" si="5"/>
        <v>0.14407691083751997</v>
      </c>
      <c r="N9" s="190">
        <v>2040289</v>
      </c>
      <c r="O9" s="189">
        <v>15533</v>
      </c>
      <c r="P9" s="189">
        <f t="shared" si="6"/>
        <v>2055822</v>
      </c>
      <c r="Q9" s="188">
        <f t="shared" si="7"/>
        <v>0.26235491204977857</v>
      </c>
    </row>
    <row r="10" spans="1:17" s="180" customFormat="1" ht="18" customHeight="1">
      <c r="A10" s="194" t="s">
        <v>215</v>
      </c>
      <c r="B10" s="193">
        <v>174555</v>
      </c>
      <c r="C10" s="189">
        <v>272</v>
      </c>
      <c r="D10" s="189">
        <f t="shared" si="0"/>
        <v>174827</v>
      </c>
      <c r="E10" s="192">
        <f t="shared" si="1"/>
        <v>0.10224315374925289</v>
      </c>
      <c r="F10" s="190">
        <v>148390</v>
      </c>
      <c r="G10" s="189">
        <v>69</v>
      </c>
      <c r="H10" s="189">
        <f t="shared" si="2"/>
        <v>148459</v>
      </c>
      <c r="I10" s="191">
        <f t="shared" si="3"/>
        <v>0.17761132703305282</v>
      </c>
      <c r="J10" s="190">
        <v>1828167</v>
      </c>
      <c r="K10" s="189">
        <v>1601</v>
      </c>
      <c r="L10" s="189">
        <f t="shared" si="4"/>
        <v>1829768</v>
      </c>
      <c r="M10" s="191">
        <f t="shared" si="5"/>
        <v>0.10158356096302766</v>
      </c>
      <c r="N10" s="190">
        <v>1466090</v>
      </c>
      <c r="O10" s="189">
        <v>1138</v>
      </c>
      <c r="P10" s="189">
        <f t="shared" si="6"/>
        <v>1467228</v>
      </c>
      <c r="Q10" s="188">
        <f t="shared" si="7"/>
        <v>0.24709179486760058</v>
      </c>
    </row>
    <row r="11" spans="1:17" s="180" customFormat="1" ht="18" customHeight="1">
      <c r="A11" s="194" t="s">
        <v>216</v>
      </c>
      <c r="B11" s="193">
        <v>143386</v>
      </c>
      <c r="C11" s="189">
        <v>2349</v>
      </c>
      <c r="D11" s="189">
        <f t="shared" si="0"/>
        <v>145735</v>
      </c>
      <c r="E11" s="192">
        <f t="shared" si="1"/>
        <v>0.0852294325913467</v>
      </c>
      <c r="F11" s="190">
        <v>129915</v>
      </c>
      <c r="G11" s="189">
        <v>262</v>
      </c>
      <c r="H11" s="189">
        <f t="shared" si="2"/>
        <v>130177</v>
      </c>
      <c r="I11" s="191">
        <f t="shared" si="3"/>
        <v>0.11951419989706324</v>
      </c>
      <c r="J11" s="190">
        <v>1600454</v>
      </c>
      <c r="K11" s="189">
        <v>12331</v>
      </c>
      <c r="L11" s="189">
        <f t="shared" si="4"/>
        <v>1612785</v>
      </c>
      <c r="M11" s="191">
        <f t="shared" si="5"/>
        <v>0.08953727651142472</v>
      </c>
      <c r="N11" s="190">
        <v>1329440</v>
      </c>
      <c r="O11" s="189">
        <v>9795</v>
      </c>
      <c r="P11" s="189">
        <f t="shared" si="6"/>
        <v>1339235</v>
      </c>
      <c r="Q11" s="188">
        <f t="shared" si="7"/>
        <v>0.20425840125146077</v>
      </c>
    </row>
    <row r="12" spans="1:17" s="180" customFormat="1" ht="18" customHeight="1">
      <c r="A12" s="194" t="s">
        <v>217</v>
      </c>
      <c r="B12" s="193">
        <v>110340</v>
      </c>
      <c r="C12" s="189">
        <v>1859</v>
      </c>
      <c r="D12" s="189">
        <f>C12+B12</f>
        <v>112199</v>
      </c>
      <c r="E12" s="192">
        <f>D12/$D$8</f>
        <v>0.06561675031609777</v>
      </c>
      <c r="F12" s="190">
        <v>90292</v>
      </c>
      <c r="G12" s="189">
        <v>46</v>
      </c>
      <c r="H12" s="189">
        <f>G12+F12</f>
        <v>90338</v>
      </c>
      <c r="I12" s="191">
        <f>(D12/H12-1)</f>
        <v>0.2419911886470809</v>
      </c>
      <c r="J12" s="190">
        <v>1083377</v>
      </c>
      <c r="K12" s="189">
        <v>15735</v>
      </c>
      <c r="L12" s="189">
        <f>K12+J12</f>
        <v>1099112</v>
      </c>
      <c r="M12" s="191">
        <f>(L12/$L$8)</f>
        <v>0.061019599674491665</v>
      </c>
      <c r="N12" s="190">
        <v>965426</v>
      </c>
      <c r="O12" s="189">
        <v>4383</v>
      </c>
      <c r="P12" s="189">
        <f>O12+N12</f>
        <v>969809</v>
      </c>
      <c r="Q12" s="188">
        <f>(L12/P12-1)</f>
        <v>0.13332831516308885</v>
      </c>
    </row>
    <row r="13" spans="1:17" s="180" customFormat="1" ht="18" customHeight="1">
      <c r="A13" s="194" t="s">
        <v>218</v>
      </c>
      <c r="B13" s="193">
        <v>74760</v>
      </c>
      <c r="C13" s="189">
        <v>428</v>
      </c>
      <c r="D13" s="189">
        <f>C13+B13</f>
        <v>75188</v>
      </c>
      <c r="E13" s="192">
        <f>D13/$D$8</f>
        <v>0.04397180209063146</v>
      </c>
      <c r="F13" s="190">
        <v>65619</v>
      </c>
      <c r="G13" s="189">
        <v>50</v>
      </c>
      <c r="H13" s="189">
        <f>G13+F13</f>
        <v>65669</v>
      </c>
      <c r="I13" s="191">
        <f>(D13/H13-1)</f>
        <v>0.14495424020466285</v>
      </c>
      <c r="J13" s="190">
        <v>772811</v>
      </c>
      <c r="K13" s="189">
        <v>1481</v>
      </c>
      <c r="L13" s="189">
        <f>K13+J13</f>
        <v>774292</v>
      </c>
      <c r="M13" s="191">
        <f>(L13/$L$8)</f>
        <v>0.04298650899195123</v>
      </c>
      <c r="N13" s="190">
        <v>689716</v>
      </c>
      <c r="O13" s="189">
        <v>1773</v>
      </c>
      <c r="P13" s="189">
        <f>O13+N13</f>
        <v>691489</v>
      </c>
      <c r="Q13" s="188">
        <f>(L13/P13-1)</f>
        <v>0.11974593955941448</v>
      </c>
    </row>
    <row r="14" spans="1:17" s="180" customFormat="1" ht="18" customHeight="1">
      <c r="A14" s="194" t="s">
        <v>219</v>
      </c>
      <c r="B14" s="193">
        <v>63543</v>
      </c>
      <c r="C14" s="189">
        <v>594</v>
      </c>
      <c r="D14" s="189">
        <f>C14+B14</f>
        <v>64137</v>
      </c>
      <c r="E14" s="192">
        <f>D14/$D$8</f>
        <v>0.037508903956573254</v>
      </c>
      <c r="F14" s="190">
        <v>58352</v>
      </c>
      <c r="G14" s="189">
        <v>170</v>
      </c>
      <c r="H14" s="189">
        <f>G14+F14</f>
        <v>58522</v>
      </c>
      <c r="I14" s="191">
        <f>(D14/H14-1)</f>
        <v>0.0959468234168348</v>
      </c>
      <c r="J14" s="190">
        <v>683672</v>
      </c>
      <c r="K14" s="189">
        <v>4491</v>
      </c>
      <c r="L14" s="189">
        <f>K14+J14</f>
        <v>688163</v>
      </c>
      <c r="M14" s="191">
        <f>(L14/$L$8)</f>
        <v>0.03820486972282825</v>
      </c>
      <c r="N14" s="190">
        <v>648211</v>
      </c>
      <c r="O14" s="189">
        <v>5062</v>
      </c>
      <c r="P14" s="189">
        <f>O14+N14</f>
        <v>653273</v>
      </c>
      <c r="Q14" s="188">
        <f>(L14/P14-1)</f>
        <v>0.053407993289176225</v>
      </c>
    </row>
    <row r="15" spans="1:17" s="180" customFormat="1" ht="18" customHeight="1">
      <c r="A15" s="194" t="s">
        <v>220</v>
      </c>
      <c r="B15" s="193">
        <v>56883</v>
      </c>
      <c r="C15" s="189">
        <v>391</v>
      </c>
      <c r="D15" s="189">
        <f>C15+B15</f>
        <v>57274</v>
      </c>
      <c r="E15" s="192">
        <f>D15/$D$8</f>
        <v>0.03349525180798567</v>
      </c>
      <c r="F15" s="190">
        <v>48093</v>
      </c>
      <c r="G15" s="189">
        <v>157</v>
      </c>
      <c r="H15" s="189">
        <f>G15+F15</f>
        <v>48250</v>
      </c>
      <c r="I15" s="191">
        <f>(D15/H15-1)</f>
        <v>0.18702590673575137</v>
      </c>
      <c r="J15" s="190">
        <v>572234</v>
      </c>
      <c r="K15" s="189">
        <v>3167</v>
      </c>
      <c r="L15" s="189">
        <f>K15+J15</f>
        <v>575401</v>
      </c>
      <c r="M15" s="191">
        <f>(L15/$L$8)</f>
        <v>0.031944641376222056</v>
      </c>
      <c r="N15" s="190">
        <v>482575</v>
      </c>
      <c r="O15" s="189">
        <v>2355</v>
      </c>
      <c r="P15" s="189">
        <f>O15+N15</f>
        <v>484930</v>
      </c>
      <c r="Q15" s="188">
        <f>(L15/P15-1)</f>
        <v>0.18656507124739652</v>
      </c>
    </row>
    <row r="16" spans="1:17" s="180" customFormat="1" ht="18" customHeight="1">
      <c r="A16" s="194" t="s">
        <v>221</v>
      </c>
      <c r="B16" s="193">
        <v>42991</v>
      </c>
      <c r="C16" s="189">
        <v>12140</v>
      </c>
      <c r="D16" s="189">
        <f>C16+B16</f>
        <v>55131</v>
      </c>
      <c r="E16" s="192">
        <f>D16/$D$8</f>
        <v>0.03224197240329046</v>
      </c>
      <c r="F16" s="190">
        <v>36729</v>
      </c>
      <c r="G16" s="189">
        <v>13299</v>
      </c>
      <c r="H16" s="189">
        <f>G16+F16</f>
        <v>50028</v>
      </c>
      <c r="I16" s="191">
        <f>(D16/H16-1)</f>
        <v>0.10200287838810262</v>
      </c>
      <c r="J16" s="190">
        <v>441259</v>
      </c>
      <c r="K16" s="189">
        <v>102091</v>
      </c>
      <c r="L16" s="189">
        <f>K16+J16</f>
        <v>543350</v>
      </c>
      <c r="M16" s="191">
        <f>(L16/$L$8)</f>
        <v>0.03016526021291283</v>
      </c>
      <c r="N16" s="190">
        <v>386422</v>
      </c>
      <c r="O16" s="189">
        <v>106856</v>
      </c>
      <c r="P16" s="189">
        <f>O16+N16</f>
        <v>493278</v>
      </c>
      <c r="Q16" s="188">
        <f>(L16/P16-1)</f>
        <v>0.10150868273063063</v>
      </c>
    </row>
    <row r="17" spans="1:17" s="180" customFormat="1" ht="18" customHeight="1">
      <c r="A17" s="194" t="s">
        <v>222</v>
      </c>
      <c r="B17" s="193">
        <v>45737</v>
      </c>
      <c r="C17" s="189">
        <v>416</v>
      </c>
      <c r="D17" s="189">
        <f t="shared" si="0"/>
        <v>46153</v>
      </c>
      <c r="E17" s="192">
        <f aca="true" t="shared" si="8" ref="E17:E37">D17/$D$8</f>
        <v>0.026991415942556177</v>
      </c>
      <c r="F17" s="190">
        <v>48576</v>
      </c>
      <c r="G17" s="189">
        <v>3</v>
      </c>
      <c r="H17" s="189">
        <f t="shared" si="2"/>
        <v>48579</v>
      </c>
      <c r="I17" s="191">
        <f aca="true" t="shared" si="9" ref="I17:I37">(D17/H17-1)</f>
        <v>-0.04993927417196731</v>
      </c>
      <c r="J17" s="190">
        <v>510856</v>
      </c>
      <c r="K17" s="189">
        <v>1490</v>
      </c>
      <c r="L17" s="189">
        <f t="shared" si="4"/>
        <v>512346</v>
      </c>
      <c r="M17" s="191">
        <f aca="true" t="shared" si="10" ref="M17:M37">(L17/$L$8)</f>
        <v>0.028444005537949825</v>
      </c>
      <c r="N17" s="190">
        <v>350534</v>
      </c>
      <c r="O17" s="189">
        <v>5839</v>
      </c>
      <c r="P17" s="189">
        <f t="shared" si="6"/>
        <v>356373</v>
      </c>
      <c r="Q17" s="188">
        <f aca="true" t="shared" si="11" ref="Q17:Q37">(L17/P17-1)</f>
        <v>0.43766783678898236</v>
      </c>
    </row>
    <row r="18" spans="1:17" s="180" customFormat="1" ht="18" customHeight="1">
      <c r="A18" s="194" t="s">
        <v>223</v>
      </c>
      <c r="B18" s="193">
        <v>42516</v>
      </c>
      <c r="C18" s="189">
        <v>63</v>
      </c>
      <c r="D18" s="189">
        <f aca="true" t="shared" si="12" ref="D18:D23">C18+B18</f>
        <v>42579</v>
      </c>
      <c r="E18" s="192">
        <f aca="true" t="shared" si="13" ref="E18:E23">D18/$D$8</f>
        <v>0.02490125234368512</v>
      </c>
      <c r="F18" s="190">
        <v>42948</v>
      </c>
      <c r="G18" s="189">
        <v>104</v>
      </c>
      <c r="H18" s="189">
        <f aca="true" t="shared" si="14" ref="H18:H23">G18+F18</f>
        <v>43052</v>
      </c>
      <c r="I18" s="191">
        <f aca="true" t="shared" si="15" ref="I18:I23">(D18/H18-1)</f>
        <v>-0.010986713741521825</v>
      </c>
      <c r="J18" s="190">
        <v>453589</v>
      </c>
      <c r="K18" s="189">
        <v>1512</v>
      </c>
      <c r="L18" s="189">
        <f aca="true" t="shared" si="16" ref="L18:L23">K18+J18</f>
        <v>455101</v>
      </c>
      <c r="M18" s="191">
        <f aca="true" t="shared" si="17" ref="M18:M23">(L18/$L$8)</f>
        <v>0.025265924520395402</v>
      </c>
      <c r="N18" s="190">
        <v>480495</v>
      </c>
      <c r="O18" s="189">
        <v>2689</v>
      </c>
      <c r="P18" s="189">
        <f aca="true" t="shared" si="18" ref="P18:P23">O18+N18</f>
        <v>483184</v>
      </c>
      <c r="Q18" s="188">
        <f aca="true" t="shared" si="19" ref="Q18:Q23">(L18/P18-1)</f>
        <v>-0.05812071591774559</v>
      </c>
    </row>
    <row r="19" spans="1:17" s="180" customFormat="1" ht="18" customHeight="1">
      <c r="A19" s="194" t="s">
        <v>224</v>
      </c>
      <c r="B19" s="193">
        <v>41547</v>
      </c>
      <c r="C19" s="189">
        <v>11</v>
      </c>
      <c r="D19" s="189">
        <f t="shared" si="12"/>
        <v>41558</v>
      </c>
      <c r="E19" s="192">
        <f t="shared" si="13"/>
        <v>0.024304146290398232</v>
      </c>
      <c r="F19" s="190">
        <v>31759</v>
      </c>
      <c r="G19" s="189">
        <v>200</v>
      </c>
      <c r="H19" s="189">
        <f t="shared" si="14"/>
        <v>31959</v>
      </c>
      <c r="I19" s="191">
        <f t="shared" si="15"/>
        <v>0.3003535780218405</v>
      </c>
      <c r="J19" s="190">
        <v>408066</v>
      </c>
      <c r="K19" s="189">
        <v>376</v>
      </c>
      <c r="L19" s="189">
        <f t="shared" si="16"/>
        <v>408442</v>
      </c>
      <c r="M19" s="191">
        <f t="shared" si="17"/>
        <v>0.022675548379281388</v>
      </c>
      <c r="N19" s="190">
        <v>251628</v>
      </c>
      <c r="O19" s="189">
        <v>830</v>
      </c>
      <c r="P19" s="189">
        <f t="shared" si="18"/>
        <v>252458</v>
      </c>
      <c r="Q19" s="188">
        <f t="shared" si="19"/>
        <v>0.6178611887917991</v>
      </c>
    </row>
    <row r="20" spans="1:17" s="180" customFormat="1" ht="18" customHeight="1">
      <c r="A20" s="194" t="s">
        <v>225</v>
      </c>
      <c r="B20" s="193">
        <v>36672</v>
      </c>
      <c r="C20" s="189">
        <v>348</v>
      </c>
      <c r="D20" s="189">
        <f t="shared" si="12"/>
        <v>37020</v>
      </c>
      <c r="E20" s="192">
        <f t="shared" si="13"/>
        <v>0.02165021164807119</v>
      </c>
      <c r="F20" s="190">
        <v>25313</v>
      </c>
      <c r="G20" s="189">
        <v>6</v>
      </c>
      <c r="H20" s="189">
        <f t="shared" si="14"/>
        <v>25319</v>
      </c>
      <c r="I20" s="191">
        <f t="shared" si="15"/>
        <v>0.4621430546230103</v>
      </c>
      <c r="J20" s="190">
        <v>360428</v>
      </c>
      <c r="K20" s="189">
        <v>637</v>
      </c>
      <c r="L20" s="189">
        <f t="shared" si="16"/>
        <v>361065</v>
      </c>
      <c r="M20" s="191">
        <f t="shared" si="17"/>
        <v>0.02004531090231963</v>
      </c>
      <c r="N20" s="190">
        <v>314927</v>
      </c>
      <c r="O20" s="189">
        <v>1372</v>
      </c>
      <c r="P20" s="189">
        <f t="shared" si="18"/>
        <v>316299</v>
      </c>
      <c r="Q20" s="188">
        <f t="shared" si="19"/>
        <v>0.1415306403118568</v>
      </c>
    </row>
    <row r="21" spans="1:17" s="180" customFormat="1" ht="18" customHeight="1">
      <c r="A21" s="194" t="s">
        <v>226</v>
      </c>
      <c r="B21" s="193">
        <v>26069</v>
      </c>
      <c r="C21" s="189">
        <v>1603</v>
      </c>
      <c r="D21" s="189">
        <f t="shared" si="12"/>
        <v>27672</v>
      </c>
      <c r="E21" s="192">
        <f t="shared" si="13"/>
        <v>0.01618327003580297</v>
      </c>
      <c r="F21" s="190">
        <v>27500</v>
      </c>
      <c r="G21" s="189">
        <v>1710</v>
      </c>
      <c r="H21" s="189">
        <f t="shared" si="14"/>
        <v>29210</v>
      </c>
      <c r="I21" s="191">
        <f t="shared" si="15"/>
        <v>-0.05265320095857584</v>
      </c>
      <c r="J21" s="190">
        <v>278147</v>
      </c>
      <c r="K21" s="189">
        <v>13237</v>
      </c>
      <c r="L21" s="189">
        <f t="shared" si="16"/>
        <v>291384</v>
      </c>
      <c r="M21" s="191">
        <f t="shared" si="17"/>
        <v>0.01617681822375889</v>
      </c>
      <c r="N21" s="190">
        <v>263780</v>
      </c>
      <c r="O21" s="189">
        <v>16658</v>
      </c>
      <c r="P21" s="189">
        <f t="shared" si="18"/>
        <v>280438</v>
      </c>
      <c r="Q21" s="188">
        <f t="shared" si="19"/>
        <v>0.03903180025531494</v>
      </c>
    </row>
    <row r="22" spans="1:17" s="180" customFormat="1" ht="18" customHeight="1">
      <c r="A22" s="194" t="s">
        <v>227</v>
      </c>
      <c r="B22" s="193">
        <v>26935</v>
      </c>
      <c r="C22" s="189">
        <v>9</v>
      </c>
      <c r="D22" s="189">
        <f t="shared" si="12"/>
        <v>26944</v>
      </c>
      <c r="E22" s="192">
        <f t="shared" si="13"/>
        <v>0.0157575176295416</v>
      </c>
      <c r="F22" s="190">
        <v>24854</v>
      </c>
      <c r="G22" s="189">
        <v>3</v>
      </c>
      <c r="H22" s="189">
        <f t="shared" si="14"/>
        <v>24857</v>
      </c>
      <c r="I22" s="191">
        <f t="shared" si="15"/>
        <v>0.08396025264513018</v>
      </c>
      <c r="J22" s="190">
        <v>283566</v>
      </c>
      <c r="K22" s="189">
        <v>505</v>
      </c>
      <c r="L22" s="189">
        <f t="shared" si="16"/>
        <v>284071</v>
      </c>
      <c r="M22" s="191">
        <f t="shared" si="17"/>
        <v>0.015770821080228876</v>
      </c>
      <c r="N22" s="190">
        <v>208324</v>
      </c>
      <c r="O22" s="189">
        <v>143</v>
      </c>
      <c r="P22" s="189">
        <f t="shared" si="18"/>
        <v>208467</v>
      </c>
      <c r="Q22" s="188">
        <f t="shared" si="19"/>
        <v>0.3626665131651532</v>
      </c>
    </row>
    <row r="23" spans="1:17" s="180" customFormat="1" ht="18" customHeight="1">
      <c r="A23" s="194" t="s">
        <v>228</v>
      </c>
      <c r="B23" s="193">
        <v>19782</v>
      </c>
      <c r="C23" s="189">
        <v>2729</v>
      </c>
      <c r="D23" s="189">
        <f t="shared" si="12"/>
        <v>22511</v>
      </c>
      <c r="E23" s="192">
        <f t="shared" si="13"/>
        <v>0.013164989584271489</v>
      </c>
      <c r="F23" s="190">
        <v>17755</v>
      </c>
      <c r="G23" s="189">
        <v>3633</v>
      </c>
      <c r="H23" s="189">
        <f t="shared" si="14"/>
        <v>21388</v>
      </c>
      <c r="I23" s="191">
        <f t="shared" si="15"/>
        <v>0.05250607817467734</v>
      </c>
      <c r="J23" s="190">
        <v>216573</v>
      </c>
      <c r="K23" s="189">
        <v>35350</v>
      </c>
      <c r="L23" s="189">
        <f t="shared" si="16"/>
        <v>251923</v>
      </c>
      <c r="M23" s="191">
        <f t="shared" si="17"/>
        <v>0.013986054750377544</v>
      </c>
      <c r="N23" s="190">
        <v>114974</v>
      </c>
      <c r="O23" s="189">
        <v>49750</v>
      </c>
      <c r="P23" s="189">
        <f t="shared" si="18"/>
        <v>164724</v>
      </c>
      <c r="Q23" s="188">
        <f t="shared" si="19"/>
        <v>0.5293642699303076</v>
      </c>
    </row>
    <row r="24" spans="1:17" s="180" customFormat="1" ht="18" customHeight="1">
      <c r="A24" s="194" t="s">
        <v>229</v>
      </c>
      <c r="B24" s="193">
        <v>20757</v>
      </c>
      <c r="C24" s="189">
        <v>347</v>
      </c>
      <c r="D24" s="189">
        <f t="shared" si="0"/>
        <v>21104</v>
      </c>
      <c r="E24" s="192">
        <f t="shared" si="8"/>
        <v>0.012342141183708655</v>
      </c>
      <c r="F24" s="190">
        <v>17795</v>
      </c>
      <c r="G24" s="189">
        <v>375</v>
      </c>
      <c r="H24" s="189">
        <f t="shared" si="2"/>
        <v>18170</v>
      </c>
      <c r="I24" s="191">
        <f t="shared" si="9"/>
        <v>0.16147495872317008</v>
      </c>
      <c r="J24" s="190">
        <v>207713</v>
      </c>
      <c r="K24" s="189">
        <v>4741</v>
      </c>
      <c r="L24" s="189">
        <f t="shared" si="4"/>
        <v>212454</v>
      </c>
      <c r="M24" s="191">
        <f t="shared" si="10"/>
        <v>0.01179484713954943</v>
      </c>
      <c r="N24" s="190">
        <v>192034</v>
      </c>
      <c r="O24" s="189">
        <v>4417</v>
      </c>
      <c r="P24" s="189">
        <f t="shared" si="6"/>
        <v>196451</v>
      </c>
      <c r="Q24" s="188">
        <f t="shared" si="11"/>
        <v>0.08146051687189182</v>
      </c>
    </row>
    <row r="25" spans="1:17" s="180" customFormat="1" ht="18" customHeight="1">
      <c r="A25" s="194" t="s">
        <v>230</v>
      </c>
      <c r="B25" s="193">
        <v>21080</v>
      </c>
      <c r="C25" s="189">
        <v>23</v>
      </c>
      <c r="D25" s="189">
        <f>C25+B25</f>
        <v>21103</v>
      </c>
      <c r="E25" s="192">
        <f t="shared" si="8"/>
        <v>0.012341556358974779</v>
      </c>
      <c r="F25" s="190">
        <v>20991</v>
      </c>
      <c r="G25" s="189">
        <v>2</v>
      </c>
      <c r="H25" s="189">
        <f>G25+F25</f>
        <v>20993</v>
      </c>
      <c r="I25" s="191">
        <f t="shared" si="9"/>
        <v>0.005239841852045846</v>
      </c>
      <c r="J25" s="190">
        <v>222389</v>
      </c>
      <c r="K25" s="189">
        <v>1682</v>
      </c>
      <c r="L25" s="189">
        <f>K25+J25</f>
        <v>224071</v>
      </c>
      <c r="M25" s="191">
        <f t="shared" si="10"/>
        <v>0.012439790229442515</v>
      </c>
      <c r="N25" s="190">
        <v>214507</v>
      </c>
      <c r="O25" s="189">
        <v>1663</v>
      </c>
      <c r="P25" s="189">
        <f>O25+N25</f>
        <v>216170</v>
      </c>
      <c r="Q25" s="188">
        <f t="shared" si="11"/>
        <v>0.036549937549151146</v>
      </c>
    </row>
    <row r="26" spans="1:17" s="180" customFormat="1" ht="18" customHeight="1">
      <c r="A26" s="194" t="s">
        <v>231</v>
      </c>
      <c r="B26" s="193">
        <v>20126</v>
      </c>
      <c r="C26" s="189">
        <v>0</v>
      </c>
      <c r="D26" s="189">
        <f>C26+B26</f>
        <v>20126</v>
      </c>
      <c r="E26" s="192">
        <f t="shared" si="8"/>
        <v>0.01177018259397841</v>
      </c>
      <c r="F26" s="190">
        <v>16042</v>
      </c>
      <c r="G26" s="189">
        <v>2</v>
      </c>
      <c r="H26" s="189">
        <f>G26+F26</f>
        <v>16044</v>
      </c>
      <c r="I26" s="191">
        <f t="shared" si="9"/>
        <v>0.2544253303415607</v>
      </c>
      <c r="J26" s="190">
        <v>227729</v>
      </c>
      <c r="K26" s="189">
        <v>103</v>
      </c>
      <c r="L26" s="189">
        <f>K26+J26</f>
        <v>227832</v>
      </c>
      <c r="M26" s="191">
        <f t="shared" si="10"/>
        <v>0.012648590346605974</v>
      </c>
      <c r="N26" s="190">
        <v>93367</v>
      </c>
      <c r="O26" s="189">
        <v>664</v>
      </c>
      <c r="P26" s="189">
        <f>O26+N26</f>
        <v>94031</v>
      </c>
      <c r="Q26" s="188">
        <f t="shared" si="11"/>
        <v>1.4229456243153855</v>
      </c>
    </row>
    <row r="27" spans="1:17" s="180" customFormat="1" ht="18" customHeight="1">
      <c r="A27" s="194" t="s">
        <v>232</v>
      </c>
      <c r="B27" s="193">
        <v>19961</v>
      </c>
      <c r="C27" s="189">
        <v>12</v>
      </c>
      <c r="D27" s="189">
        <f>C27+B27</f>
        <v>19973</v>
      </c>
      <c r="E27" s="192">
        <f t="shared" si="8"/>
        <v>0.011680704409695458</v>
      </c>
      <c r="F27" s="190">
        <v>24416</v>
      </c>
      <c r="G27" s="189">
        <v>24</v>
      </c>
      <c r="H27" s="189">
        <f>G27+F27</f>
        <v>24440</v>
      </c>
      <c r="I27" s="191">
        <f t="shared" si="9"/>
        <v>-0.18277414075286413</v>
      </c>
      <c r="J27" s="190">
        <v>238731</v>
      </c>
      <c r="K27" s="189">
        <v>307</v>
      </c>
      <c r="L27" s="189">
        <f>K27+J27</f>
        <v>239038</v>
      </c>
      <c r="M27" s="191">
        <f t="shared" si="10"/>
        <v>0.013270715875171174</v>
      </c>
      <c r="N27" s="190">
        <v>209128</v>
      </c>
      <c r="O27" s="189">
        <v>1600</v>
      </c>
      <c r="P27" s="189">
        <f>O27+N27</f>
        <v>210728</v>
      </c>
      <c r="Q27" s="188">
        <f t="shared" si="11"/>
        <v>0.13434379864090196</v>
      </c>
    </row>
    <row r="28" spans="1:17" s="180" customFormat="1" ht="18" customHeight="1">
      <c r="A28" s="194" t="s">
        <v>233</v>
      </c>
      <c r="B28" s="193">
        <v>18218</v>
      </c>
      <c r="C28" s="189">
        <v>374</v>
      </c>
      <c r="D28" s="189">
        <f t="shared" si="0"/>
        <v>18592</v>
      </c>
      <c r="E28" s="192">
        <f t="shared" si="8"/>
        <v>0.010873061452213386</v>
      </c>
      <c r="F28" s="190">
        <v>15663</v>
      </c>
      <c r="G28" s="189">
        <v>414</v>
      </c>
      <c r="H28" s="189">
        <f t="shared" si="2"/>
        <v>16077</v>
      </c>
      <c r="I28" s="191">
        <f t="shared" si="9"/>
        <v>0.156434658207377</v>
      </c>
      <c r="J28" s="190">
        <v>201457</v>
      </c>
      <c r="K28" s="189">
        <v>4854</v>
      </c>
      <c r="L28" s="189">
        <f t="shared" si="4"/>
        <v>206311</v>
      </c>
      <c r="M28" s="191">
        <f t="shared" si="10"/>
        <v>0.011453805097609753</v>
      </c>
      <c r="N28" s="190">
        <v>158166</v>
      </c>
      <c r="O28" s="189">
        <v>4270</v>
      </c>
      <c r="P28" s="189">
        <f t="shared" si="6"/>
        <v>162436</v>
      </c>
      <c r="Q28" s="188">
        <f t="shared" si="11"/>
        <v>0.2701063803590338</v>
      </c>
    </row>
    <row r="29" spans="1:17" s="180" customFormat="1" ht="18" customHeight="1">
      <c r="A29" s="194" t="s">
        <v>234</v>
      </c>
      <c r="B29" s="193">
        <v>17220</v>
      </c>
      <c r="C29" s="189">
        <v>60</v>
      </c>
      <c r="D29" s="189">
        <f>C29+B29</f>
        <v>17280</v>
      </c>
      <c r="E29" s="192">
        <f t="shared" si="8"/>
        <v>0.010105771401368724</v>
      </c>
      <c r="F29" s="190">
        <v>15241</v>
      </c>
      <c r="G29" s="189">
        <v>119</v>
      </c>
      <c r="H29" s="189">
        <f>G29+F29</f>
        <v>15360</v>
      </c>
      <c r="I29" s="191">
        <f t="shared" si="9"/>
        <v>0.125</v>
      </c>
      <c r="J29" s="190">
        <v>191550</v>
      </c>
      <c r="K29" s="189">
        <v>911</v>
      </c>
      <c r="L29" s="189">
        <f>K29+J29</f>
        <v>192461</v>
      </c>
      <c r="M29" s="191">
        <f t="shared" si="10"/>
        <v>0.010684892142886567</v>
      </c>
      <c r="N29" s="190">
        <v>158562</v>
      </c>
      <c r="O29" s="189">
        <v>390</v>
      </c>
      <c r="P29" s="189">
        <f>O29+N29</f>
        <v>158952</v>
      </c>
      <c r="Q29" s="188">
        <f t="shared" si="11"/>
        <v>0.21081206905229255</v>
      </c>
    </row>
    <row r="30" spans="1:17" s="180" customFormat="1" ht="18" customHeight="1">
      <c r="A30" s="194" t="s">
        <v>235</v>
      </c>
      <c r="B30" s="193">
        <v>16897</v>
      </c>
      <c r="C30" s="189">
        <v>143</v>
      </c>
      <c r="D30" s="189">
        <f>C30+B30</f>
        <v>17040</v>
      </c>
      <c r="E30" s="192">
        <f t="shared" si="8"/>
        <v>0.009965413465238602</v>
      </c>
      <c r="F30" s="190">
        <v>14817</v>
      </c>
      <c r="G30" s="189">
        <v>6</v>
      </c>
      <c r="H30" s="189">
        <f>G30+F30</f>
        <v>14823</v>
      </c>
      <c r="I30" s="191">
        <f t="shared" si="9"/>
        <v>0.14956486541185998</v>
      </c>
      <c r="J30" s="190">
        <v>169426</v>
      </c>
      <c r="K30" s="189">
        <v>706</v>
      </c>
      <c r="L30" s="189">
        <f>K30+J30</f>
        <v>170132</v>
      </c>
      <c r="M30" s="191">
        <f t="shared" si="10"/>
        <v>0.009445249011766422</v>
      </c>
      <c r="N30" s="190">
        <v>179252</v>
      </c>
      <c r="O30" s="189">
        <v>571</v>
      </c>
      <c r="P30" s="189">
        <f>O30+N30</f>
        <v>179823</v>
      </c>
      <c r="Q30" s="188">
        <f t="shared" si="11"/>
        <v>-0.05389188257341937</v>
      </c>
    </row>
    <row r="31" spans="1:17" s="180" customFormat="1" ht="18" customHeight="1">
      <c r="A31" s="194" t="s">
        <v>236</v>
      </c>
      <c r="B31" s="193">
        <v>16943</v>
      </c>
      <c r="C31" s="189">
        <v>95</v>
      </c>
      <c r="D31" s="189">
        <f>C31+B31</f>
        <v>17038</v>
      </c>
      <c r="E31" s="192">
        <f t="shared" si="8"/>
        <v>0.009964243815770851</v>
      </c>
      <c r="F31" s="190">
        <v>15576</v>
      </c>
      <c r="G31" s="189">
        <v>572</v>
      </c>
      <c r="H31" s="189">
        <f>G31+F31</f>
        <v>16148</v>
      </c>
      <c r="I31" s="191">
        <f t="shared" si="9"/>
        <v>0.05511518454297737</v>
      </c>
      <c r="J31" s="190">
        <v>168139</v>
      </c>
      <c r="K31" s="189">
        <v>987</v>
      </c>
      <c r="L31" s="189">
        <f>K31+J31</f>
        <v>169126</v>
      </c>
      <c r="M31" s="191">
        <f t="shared" si="10"/>
        <v>0.009389398727834904</v>
      </c>
      <c r="N31" s="190">
        <v>159259</v>
      </c>
      <c r="O31" s="189">
        <v>3046</v>
      </c>
      <c r="P31" s="189">
        <f>O31+N31</f>
        <v>162305</v>
      </c>
      <c r="Q31" s="188">
        <f t="shared" si="11"/>
        <v>0.04202581559409757</v>
      </c>
    </row>
    <row r="32" spans="1:17" s="180" customFormat="1" ht="18" customHeight="1">
      <c r="A32" s="194" t="s">
        <v>237</v>
      </c>
      <c r="B32" s="193">
        <v>11334</v>
      </c>
      <c r="C32" s="189">
        <v>3888</v>
      </c>
      <c r="D32" s="189">
        <f>C32+B32</f>
        <v>15222</v>
      </c>
      <c r="E32" s="192">
        <f t="shared" si="8"/>
        <v>0.008902202099052936</v>
      </c>
      <c r="F32" s="190">
        <v>7647</v>
      </c>
      <c r="G32" s="189">
        <v>3151</v>
      </c>
      <c r="H32" s="189">
        <f>G32+F32</f>
        <v>10798</v>
      </c>
      <c r="I32" s="191">
        <f t="shared" si="9"/>
        <v>0.4097055010187072</v>
      </c>
      <c r="J32" s="190">
        <v>100322</v>
      </c>
      <c r="K32" s="189">
        <v>41244</v>
      </c>
      <c r="L32" s="189">
        <f>K32+J32</f>
        <v>141566</v>
      </c>
      <c r="M32" s="191">
        <f t="shared" si="10"/>
        <v>0.007859345223707036</v>
      </c>
      <c r="N32" s="190">
        <v>97139</v>
      </c>
      <c r="O32" s="189">
        <v>50874</v>
      </c>
      <c r="P32" s="189">
        <f>O32+N32</f>
        <v>148013</v>
      </c>
      <c r="Q32" s="188">
        <f t="shared" si="11"/>
        <v>-0.04355698485943804</v>
      </c>
    </row>
    <row r="33" spans="1:17" s="180" customFormat="1" ht="18" customHeight="1">
      <c r="A33" s="194" t="s">
        <v>238</v>
      </c>
      <c r="B33" s="193">
        <v>12255</v>
      </c>
      <c r="C33" s="189">
        <v>1007</v>
      </c>
      <c r="D33" s="189">
        <f>C33+B33</f>
        <v>13262</v>
      </c>
      <c r="E33" s="192">
        <f t="shared" si="8"/>
        <v>0.007755945620656945</v>
      </c>
      <c r="F33" s="190">
        <v>13243</v>
      </c>
      <c r="G33" s="189">
        <v>130</v>
      </c>
      <c r="H33" s="189">
        <f>G33+F33</f>
        <v>13373</v>
      </c>
      <c r="I33" s="191">
        <f t="shared" si="9"/>
        <v>-0.00830030658790104</v>
      </c>
      <c r="J33" s="190">
        <v>138933</v>
      </c>
      <c r="K33" s="189">
        <v>2832</v>
      </c>
      <c r="L33" s="189">
        <f>K33+J33</f>
        <v>141765</v>
      </c>
      <c r="M33" s="191">
        <f t="shared" si="10"/>
        <v>0.007870393142695477</v>
      </c>
      <c r="N33" s="190">
        <v>138480</v>
      </c>
      <c r="O33" s="189">
        <v>1482</v>
      </c>
      <c r="P33" s="189">
        <f>O33+N33</f>
        <v>139962</v>
      </c>
      <c r="Q33" s="188">
        <f t="shared" si="11"/>
        <v>0.012882067989882895</v>
      </c>
    </row>
    <row r="34" spans="1:17" s="180" customFormat="1" ht="18" customHeight="1">
      <c r="A34" s="194" t="s">
        <v>239</v>
      </c>
      <c r="B34" s="193">
        <v>12415</v>
      </c>
      <c r="C34" s="189">
        <v>0</v>
      </c>
      <c r="D34" s="189">
        <f t="shared" si="0"/>
        <v>12415</v>
      </c>
      <c r="E34" s="192">
        <f t="shared" si="8"/>
        <v>0.007260599071064393</v>
      </c>
      <c r="F34" s="190">
        <v>11133</v>
      </c>
      <c r="G34" s="189">
        <v>6</v>
      </c>
      <c r="H34" s="189">
        <f t="shared" si="2"/>
        <v>11139</v>
      </c>
      <c r="I34" s="191">
        <f t="shared" si="9"/>
        <v>0.11455247329203688</v>
      </c>
      <c r="J34" s="190">
        <v>115860</v>
      </c>
      <c r="K34" s="189">
        <v>82</v>
      </c>
      <c r="L34" s="189">
        <f t="shared" si="4"/>
        <v>115942</v>
      </c>
      <c r="M34" s="191">
        <f t="shared" si="10"/>
        <v>0.006436772981697873</v>
      </c>
      <c r="N34" s="190">
        <v>110114</v>
      </c>
      <c r="O34" s="189">
        <v>250</v>
      </c>
      <c r="P34" s="189">
        <f t="shared" si="6"/>
        <v>110364</v>
      </c>
      <c r="Q34" s="188">
        <f t="shared" si="11"/>
        <v>0.05054184335471712</v>
      </c>
    </row>
    <row r="35" spans="1:17" s="180" customFormat="1" ht="18" customHeight="1">
      <c r="A35" s="194" t="s">
        <v>240</v>
      </c>
      <c r="B35" s="193">
        <v>10927</v>
      </c>
      <c r="C35" s="189">
        <v>8</v>
      </c>
      <c r="D35" s="189">
        <f t="shared" si="0"/>
        <v>10935</v>
      </c>
      <c r="E35" s="192">
        <f t="shared" si="8"/>
        <v>0.006395058464928645</v>
      </c>
      <c r="F35" s="190">
        <v>11661</v>
      </c>
      <c r="G35" s="189"/>
      <c r="H35" s="189">
        <f t="shared" si="2"/>
        <v>11661</v>
      </c>
      <c r="I35" s="191">
        <f t="shared" si="9"/>
        <v>-0.062258811422691074</v>
      </c>
      <c r="J35" s="190">
        <v>128229</v>
      </c>
      <c r="K35" s="189">
        <v>302</v>
      </c>
      <c r="L35" s="189">
        <f t="shared" si="4"/>
        <v>128531</v>
      </c>
      <c r="M35" s="191">
        <f t="shared" si="10"/>
        <v>0.007135678771373698</v>
      </c>
      <c r="N35" s="190">
        <v>109801</v>
      </c>
      <c r="O35" s="189">
        <v>100</v>
      </c>
      <c r="P35" s="189">
        <f t="shared" si="6"/>
        <v>109901</v>
      </c>
      <c r="Q35" s="188">
        <f t="shared" si="11"/>
        <v>0.16951620094448638</v>
      </c>
    </row>
    <row r="36" spans="1:17" s="180" customFormat="1" ht="18" customHeight="1">
      <c r="A36" s="194" t="s">
        <v>241</v>
      </c>
      <c r="B36" s="193">
        <v>9549</v>
      </c>
      <c r="C36" s="189">
        <v>1</v>
      </c>
      <c r="D36" s="189">
        <f t="shared" si="0"/>
        <v>9550</v>
      </c>
      <c r="E36" s="192">
        <f t="shared" si="8"/>
        <v>0.005585076208511072</v>
      </c>
      <c r="F36" s="190">
        <v>5843</v>
      </c>
      <c r="G36" s="189">
        <v>3</v>
      </c>
      <c r="H36" s="189">
        <f t="shared" si="2"/>
        <v>5846</v>
      </c>
      <c r="I36" s="191">
        <f t="shared" si="9"/>
        <v>0.6335956209373932</v>
      </c>
      <c r="J36" s="190">
        <v>75060</v>
      </c>
      <c r="K36" s="189">
        <v>89</v>
      </c>
      <c r="L36" s="189">
        <f t="shared" si="4"/>
        <v>75149</v>
      </c>
      <c r="M36" s="191">
        <f t="shared" si="10"/>
        <v>0.004172060623429072</v>
      </c>
      <c r="N36" s="190">
        <v>61900</v>
      </c>
      <c r="O36" s="189">
        <v>112</v>
      </c>
      <c r="P36" s="189">
        <f t="shared" si="6"/>
        <v>62012</v>
      </c>
      <c r="Q36" s="188">
        <f t="shared" si="11"/>
        <v>0.2118460943043281</v>
      </c>
    </row>
    <row r="37" spans="1:17" s="180" customFormat="1" ht="18" customHeight="1">
      <c r="A37" s="194" t="s">
        <v>242</v>
      </c>
      <c r="B37" s="193">
        <v>9392</v>
      </c>
      <c r="C37" s="189">
        <v>10</v>
      </c>
      <c r="D37" s="189">
        <f t="shared" si="0"/>
        <v>9402</v>
      </c>
      <c r="E37" s="192">
        <f t="shared" si="8"/>
        <v>0.005498522147897497</v>
      </c>
      <c r="F37" s="190">
        <v>7088</v>
      </c>
      <c r="G37" s="189">
        <v>1</v>
      </c>
      <c r="H37" s="189">
        <f t="shared" si="2"/>
        <v>7089</v>
      </c>
      <c r="I37" s="191">
        <f t="shared" si="9"/>
        <v>0.32628015234870933</v>
      </c>
      <c r="J37" s="190">
        <v>114921</v>
      </c>
      <c r="K37" s="189">
        <v>82</v>
      </c>
      <c r="L37" s="189">
        <f t="shared" si="4"/>
        <v>115003</v>
      </c>
      <c r="M37" s="191">
        <f t="shared" si="10"/>
        <v>0.006384642348883067</v>
      </c>
      <c r="N37" s="190">
        <v>62661</v>
      </c>
      <c r="O37" s="189">
        <v>194</v>
      </c>
      <c r="P37" s="189">
        <f t="shared" si="6"/>
        <v>62855</v>
      </c>
      <c r="Q37" s="188">
        <f t="shared" si="11"/>
        <v>0.8296555564394241</v>
      </c>
    </row>
    <row r="38" spans="1:17" s="180" customFormat="1" ht="18" customHeight="1">
      <c r="A38" s="194" t="s">
        <v>243</v>
      </c>
      <c r="B38" s="193">
        <v>8527</v>
      </c>
      <c r="C38" s="189">
        <v>24</v>
      </c>
      <c r="D38" s="189">
        <f t="shared" si="0"/>
        <v>8551</v>
      </c>
      <c r="E38" s="192">
        <f t="shared" si="1"/>
        <v>0.005000836299369442</v>
      </c>
      <c r="F38" s="190">
        <v>9135</v>
      </c>
      <c r="G38" s="189">
        <v>7</v>
      </c>
      <c r="H38" s="189">
        <f t="shared" si="2"/>
        <v>9142</v>
      </c>
      <c r="I38" s="191">
        <f t="shared" si="3"/>
        <v>-0.06464668562677756</v>
      </c>
      <c r="J38" s="190">
        <v>95629</v>
      </c>
      <c r="K38" s="189">
        <v>126</v>
      </c>
      <c r="L38" s="189">
        <f t="shared" si="4"/>
        <v>95755</v>
      </c>
      <c r="M38" s="191">
        <f t="shared" si="5"/>
        <v>0.0053160476519508015</v>
      </c>
      <c r="N38" s="190">
        <v>66731</v>
      </c>
      <c r="O38" s="189">
        <v>288</v>
      </c>
      <c r="P38" s="189">
        <f t="shared" si="6"/>
        <v>67019</v>
      </c>
      <c r="Q38" s="188">
        <f t="shared" si="7"/>
        <v>0.42877392978110684</v>
      </c>
    </row>
    <row r="39" spans="1:17" s="180" customFormat="1" ht="18" customHeight="1">
      <c r="A39" s="194" t="s">
        <v>244</v>
      </c>
      <c r="B39" s="193">
        <v>8229</v>
      </c>
      <c r="C39" s="189">
        <v>14</v>
      </c>
      <c r="D39" s="189">
        <f t="shared" si="0"/>
        <v>8243</v>
      </c>
      <c r="E39" s="192">
        <f t="shared" si="1"/>
        <v>0.004820710281335787</v>
      </c>
      <c r="F39" s="190">
        <v>8279</v>
      </c>
      <c r="G39" s="189"/>
      <c r="H39" s="189">
        <f t="shared" si="2"/>
        <v>8279</v>
      </c>
      <c r="I39" s="191">
        <f t="shared" si="3"/>
        <v>-0.0043483512501509836</v>
      </c>
      <c r="J39" s="190">
        <v>90693</v>
      </c>
      <c r="K39" s="189">
        <v>88</v>
      </c>
      <c r="L39" s="189">
        <f t="shared" si="4"/>
        <v>90781</v>
      </c>
      <c r="M39" s="191">
        <f t="shared" si="5"/>
        <v>0.005039905194420612</v>
      </c>
      <c r="N39" s="190">
        <v>89971</v>
      </c>
      <c r="O39" s="189">
        <v>41</v>
      </c>
      <c r="P39" s="189">
        <f t="shared" si="6"/>
        <v>90012</v>
      </c>
      <c r="Q39" s="188">
        <f t="shared" si="7"/>
        <v>0.008543305337066265</v>
      </c>
    </row>
    <row r="40" spans="1:17" s="180" customFormat="1" ht="18" customHeight="1">
      <c r="A40" s="194" t="s">
        <v>245</v>
      </c>
      <c r="B40" s="193">
        <v>8132</v>
      </c>
      <c r="C40" s="189">
        <v>13</v>
      </c>
      <c r="D40" s="189">
        <f t="shared" si="0"/>
        <v>8145</v>
      </c>
      <c r="E40" s="192">
        <f t="shared" si="1"/>
        <v>0.004763397457415987</v>
      </c>
      <c r="F40" s="190">
        <v>11802</v>
      </c>
      <c r="G40" s="189">
        <v>10</v>
      </c>
      <c r="H40" s="189">
        <f t="shared" si="2"/>
        <v>11812</v>
      </c>
      <c r="I40" s="191">
        <f t="shared" si="3"/>
        <v>-0.3104470030477481</v>
      </c>
      <c r="J40" s="190">
        <v>122052</v>
      </c>
      <c r="K40" s="189">
        <v>505</v>
      </c>
      <c r="L40" s="189">
        <f t="shared" si="4"/>
        <v>122557</v>
      </c>
      <c r="M40" s="191">
        <f t="shared" si="5"/>
        <v>0.00680401913299707</v>
      </c>
      <c r="N40" s="190">
        <v>133472</v>
      </c>
      <c r="O40" s="189">
        <v>345</v>
      </c>
      <c r="P40" s="189">
        <f t="shared" si="6"/>
        <v>133817</v>
      </c>
      <c r="Q40" s="188">
        <f t="shared" si="7"/>
        <v>-0.08414476486545053</v>
      </c>
    </row>
    <row r="41" spans="1:17" s="180" customFormat="1" ht="18" customHeight="1">
      <c r="A41" s="194" t="s">
        <v>246</v>
      </c>
      <c r="B41" s="193">
        <v>7982</v>
      </c>
      <c r="C41" s="189">
        <v>112</v>
      </c>
      <c r="D41" s="189">
        <f t="shared" si="0"/>
        <v>8094</v>
      </c>
      <c r="E41" s="192">
        <f t="shared" si="1"/>
        <v>0.0047335713959883365</v>
      </c>
      <c r="F41" s="190">
        <v>7842</v>
      </c>
      <c r="G41" s="189">
        <v>85</v>
      </c>
      <c r="H41" s="189">
        <f t="shared" si="2"/>
        <v>7927</v>
      </c>
      <c r="I41" s="191">
        <f t="shared" si="3"/>
        <v>0.02106723855178494</v>
      </c>
      <c r="J41" s="190">
        <v>83587</v>
      </c>
      <c r="K41" s="189">
        <v>656</v>
      </c>
      <c r="L41" s="189">
        <f t="shared" si="4"/>
        <v>84243</v>
      </c>
      <c r="M41" s="191">
        <f t="shared" si="5"/>
        <v>0.0046769338660465915</v>
      </c>
      <c r="N41" s="190">
        <v>88123</v>
      </c>
      <c r="O41" s="189">
        <v>541</v>
      </c>
      <c r="P41" s="189">
        <f t="shared" si="6"/>
        <v>88664</v>
      </c>
      <c r="Q41" s="188">
        <f t="shared" si="7"/>
        <v>-0.049862401876748175</v>
      </c>
    </row>
    <row r="42" spans="1:17" s="180" customFormat="1" ht="18" customHeight="1">
      <c r="A42" s="194" t="s">
        <v>247</v>
      </c>
      <c r="B42" s="193">
        <v>7620</v>
      </c>
      <c r="C42" s="189">
        <v>111</v>
      </c>
      <c r="D42" s="189">
        <f t="shared" si="0"/>
        <v>7731</v>
      </c>
      <c r="E42" s="192">
        <f t="shared" si="1"/>
        <v>0.004521280017591528</v>
      </c>
      <c r="F42" s="190">
        <v>8964</v>
      </c>
      <c r="G42" s="189">
        <v>288</v>
      </c>
      <c r="H42" s="189">
        <f t="shared" si="2"/>
        <v>9252</v>
      </c>
      <c r="I42" s="191">
        <f t="shared" si="3"/>
        <v>-0.16439688715953304</v>
      </c>
      <c r="J42" s="190">
        <v>78346</v>
      </c>
      <c r="K42" s="189">
        <v>1013</v>
      </c>
      <c r="L42" s="189">
        <f t="shared" si="4"/>
        <v>79359</v>
      </c>
      <c r="M42" s="191">
        <f t="shared" si="5"/>
        <v>0.004405787954792581</v>
      </c>
      <c r="N42" s="190">
        <v>88194</v>
      </c>
      <c r="O42" s="189">
        <v>1546</v>
      </c>
      <c r="P42" s="189">
        <f t="shared" si="6"/>
        <v>89740</v>
      </c>
      <c r="Q42" s="188">
        <f t="shared" si="7"/>
        <v>-0.11567862714508581</v>
      </c>
    </row>
    <row r="43" spans="1:17" s="180" customFormat="1" ht="18" customHeight="1">
      <c r="A43" s="194" t="s">
        <v>248</v>
      </c>
      <c r="B43" s="193">
        <v>6345</v>
      </c>
      <c r="C43" s="189">
        <v>45</v>
      </c>
      <c r="D43" s="189">
        <f t="shared" si="0"/>
        <v>6390</v>
      </c>
      <c r="E43" s="192">
        <f t="shared" si="1"/>
        <v>0.003737030049464476</v>
      </c>
      <c r="F43" s="190">
        <v>6913</v>
      </c>
      <c r="G43" s="189">
        <v>50</v>
      </c>
      <c r="H43" s="189">
        <f t="shared" si="2"/>
        <v>6963</v>
      </c>
      <c r="I43" s="191">
        <f t="shared" si="3"/>
        <v>-0.08229211546747095</v>
      </c>
      <c r="J43" s="190">
        <v>69634</v>
      </c>
      <c r="K43" s="189">
        <v>829</v>
      </c>
      <c r="L43" s="189">
        <f t="shared" si="4"/>
        <v>70463</v>
      </c>
      <c r="M43" s="191">
        <f t="shared" si="5"/>
        <v>0.003911907113982657</v>
      </c>
      <c r="N43" s="190">
        <v>68644</v>
      </c>
      <c r="O43" s="189">
        <v>1359</v>
      </c>
      <c r="P43" s="189">
        <f t="shared" si="6"/>
        <v>70003</v>
      </c>
      <c r="Q43" s="188">
        <f t="shared" si="7"/>
        <v>0.0065711469508449305</v>
      </c>
    </row>
    <row r="44" spans="1:17" s="180" customFormat="1" ht="18" customHeight="1">
      <c r="A44" s="194" t="s">
        <v>249</v>
      </c>
      <c r="B44" s="193">
        <v>6281</v>
      </c>
      <c r="C44" s="189">
        <v>6</v>
      </c>
      <c r="D44" s="189">
        <f t="shared" si="0"/>
        <v>6287</v>
      </c>
      <c r="E44" s="192">
        <f t="shared" si="1"/>
        <v>0.003676793101875299</v>
      </c>
      <c r="F44" s="190">
        <v>6148</v>
      </c>
      <c r="G44" s="189">
        <v>33</v>
      </c>
      <c r="H44" s="189">
        <f t="shared" si="2"/>
        <v>6181</v>
      </c>
      <c r="I44" s="191">
        <f t="shared" si="3"/>
        <v>0.017149328587607204</v>
      </c>
      <c r="J44" s="190">
        <v>67102</v>
      </c>
      <c r="K44" s="189">
        <v>528</v>
      </c>
      <c r="L44" s="189">
        <f t="shared" si="4"/>
        <v>67630</v>
      </c>
      <c r="M44" s="191">
        <f t="shared" si="5"/>
        <v>0.0037546269406446946</v>
      </c>
      <c r="N44" s="190">
        <v>62427</v>
      </c>
      <c r="O44" s="189">
        <v>485</v>
      </c>
      <c r="P44" s="189">
        <f t="shared" si="6"/>
        <v>62912</v>
      </c>
      <c r="Q44" s="188">
        <f t="shared" si="7"/>
        <v>0.07499364191251279</v>
      </c>
    </row>
    <row r="45" spans="1:17" s="180" customFormat="1" ht="18" customHeight="1">
      <c r="A45" s="194" t="s">
        <v>250</v>
      </c>
      <c r="B45" s="193">
        <v>6242</v>
      </c>
      <c r="C45" s="189">
        <v>31</v>
      </c>
      <c r="D45" s="189">
        <f t="shared" si="0"/>
        <v>6273</v>
      </c>
      <c r="E45" s="192">
        <f t="shared" si="1"/>
        <v>0.003668605555601042</v>
      </c>
      <c r="F45" s="190">
        <v>6085</v>
      </c>
      <c r="G45" s="189">
        <v>16</v>
      </c>
      <c r="H45" s="189">
        <f t="shared" si="2"/>
        <v>6101</v>
      </c>
      <c r="I45" s="191">
        <f t="shared" si="3"/>
        <v>0.028192099655794056</v>
      </c>
      <c r="J45" s="190">
        <v>65748</v>
      </c>
      <c r="K45" s="189">
        <v>582</v>
      </c>
      <c r="L45" s="189">
        <f t="shared" si="4"/>
        <v>66330</v>
      </c>
      <c r="M45" s="191">
        <f t="shared" si="5"/>
        <v>0.0036824546055443234</v>
      </c>
      <c r="N45" s="190">
        <v>57955</v>
      </c>
      <c r="O45" s="189">
        <v>246</v>
      </c>
      <c r="P45" s="189">
        <f t="shared" si="6"/>
        <v>58201</v>
      </c>
      <c r="Q45" s="188">
        <f t="shared" si="7"/>
        <v>0.13967113967113964</v>
      </c>
    </row>
    <row r="46" spans="1:17" s="180" customFormat="1" ht="18" customHeight="1">
      <c r="A46" s="194" t="s">
        <v>251</v>
      </c>
      <c r="B46" s="193">
        <v>5680</v>
      </c>
      <c r="C46" s="189">
        <v>67</v>
      </c>
      <c r="D46" s="189">
        <f t="shared" si="0"/>
        <v>5747</v>
      </c>
      <c r="E46" s="192">
        <f t="shared" si="1"/>
        <v>0.0033609877455825264</v>
      </c>
      <c r="F46" s="190">
        <v>5377</v>
      </c>
      <c r="G46" s="189">
        <v>41</v>
      </c>
      <c r="H46" s="189">
        <f t="shared" si="2"/>
        <v>5418</v>
      </c>
      <c r="I46" s="191">
        <f t="shared" si="3"/>
        <v>0.060723514211886265</v>
      </c>
      <c r="J46" s="190">
        <v>61141</v>
      </c>
      <c r="K46" s="189">
        <v>474</v>
      </c>
      <c r="L46" s="189">
        <f t="shared" si="4"/>
        <v>61615</v>
      </c>
      <c r="M46" s="191">
        <f t="shared" si="5"/>
        <v>0.0034206910978533617</v>
      </c>
      <c r="N46" s="190">
        <v>63573</v>
      </c>
      <c r="O46" s="189">
        <v>671</v>
      </c>
      <c r="P46" s="189">
        <f t="shared" si="6"/>
        <v>64244</v>
      </c>
      <c r="Q46" s="188">
        <f t="shared" si="7"/>
        <v>-0.04092210945769259</v>
      </c>
    </row>
    <row r="47" spans="1:17" s="180" customFormat="1" ht="18" customHeight="1">
      <c r="A47" s="194" t="s">
        <v>252</v>
      </c>
      <c r="B47" s="193">
        <v>5623</v>
      </c>
      <c r="C47" s="189">
        <v>5</v>
      </c>
      <c r="D47" s="189">
        <f t="shared" si="0"/>
        <v>5628</v>
      </c>
      <c r="E47" s="192">
        <f t="shared" si="1"/>
        <v>0.0032913936022513413</v>
      </c>
      <c r="F47" s="190">
        <v>5507</v>
      </c>
      <c r="G47" s="189">
        <v>1</v>
      </c>
      <c r="H47" s="189">
        <f t="shared" si="2"/>
        <v>5508</v>
      </c>
      <c r="I47" s="191">
        <f t="shared" si="3"/>
        <v>0.02178649237472774</v>
      </c>
      <c r="J47" s="190">
        <v>61770</v>
      </c>
      <c r="K47" s="189">
        <v>98</v>
      </c>
      <c r="L47" s="189">
        <f t="shared" si="4"/>
        <v>61868</v>
      </c>
      <c r="M47" s="191">
        <f t="shared" si="5"/>
        <v>0.0034347369446075106</v>
      </c>
      <c r="N47" s="190">
        <v>53287</v>
      </c>
      <c r="O47" s="189">
        <v>91</v>
      </c>
      <c r="P47" s="189">
        <f t="shared" si="6"/>
        <v>53378</v>
      </c>
      <c r="Q47" s="188">
        <f t="shared" si="7"/>
        <v>0.15905429203042454</v>
      </c>
    </row>
    <row r="48" spans="1:17" s="180" customFormat="1" ht="18" customHeight="1">
      <c r="A48" s="448" t="s">
        <v>253</v>
      </c>
      <c r="B48" s="449">
        <v>5454</v>
      </c>
      <c r="C48" s="450">
        <v>98</v>
      </c>
      <c r="D48" s="450">
        <f t="shared" si="0"/>
        <v>5552</v>
      </c>
      <c r="E48" s="451">
        <f t="shared" si="1"/>
        <v>0.003246946922476803</v>
      </c>
      <c r="F48" s="452">
        <v>5665</v>
      </c>
      <c r="G48" s="450">
        <v>63</v>
      </c>
      <c r="H48" s="450">
        <f t="shared" si="2"/>
        <v>5728</v>
      </c>
      <c r="I48" s="453">
        <f t="shared" si="3"/>
        <v>-0.030726256983240274</v>
      </c>
      <c r="J48" s="452">
        <v>57549</v>
      </c>
      <c r="K48" s="450">
        <v>847</v>
      </c>
      <c r="L48" s="450">
        <f t="shared" si="4"/>
        <v>58396</v>
      </c>
      <c r="M48" s="453">
        <f t="shared" si="5"/>
        <v>0.0032419812927086734</v>
      </c>
      <c r="N48" s="452">
        <v>53458</v>
      </c>
      <c r="O48" s="450">
        <v>1245</v>
      </c>
      <c r="P48" s="450">
        <f t="shared" si="6"/>
        <v>54703</v>
      </c>
      <c r="Q48" s="454">
        <f t="shared" si="7"/>
        <v>0.06751000859185052</v>
      </c>
    </row>
    <row r="49" spans="1:17" s="180" customFormat="1" ht="18" customHeight="1">
      <c r="A49" s="194" t="s">
        <v>254</v>
      </c>
      <c r="B49" s="193">
        <v>5314</v>
      </c>
      <c r="C49" s="189">
        <v>42</v>
      </c>
      <c r="D49" s="189">
        <f t="shared" si="0"/>
        <v>5356</v>
      </c>
      <c r="E49" s="192">
        <f t="shared" si="1"/>
        <v>0.003132321274637204</v>
      </c>
      <c r="F49" s="190">
        <v>5978</v>
      </c>
      <c r="G49" s="189">
        <v>1</v>
      </c>
      <c r="H49" s="189">
        <f t="shared" si="2"/>
        <v>5979</v>
      </c>
      <c r="I49" s="191">
        <f t="shared" si="3"/>
        <v>-0.10419802642582376</v>
      </c>
      <c r="J49" s="190">
        <v>62634</v>
      </c>
      <c r="K49" s="189">
        <v>202</v>
      </c>
      <c r="L49" s="189">
        <f t="shared" si="4"/>
        <v>62836</v>
      </c>
      <c r="M49" s="191">
        <f t="shared" si="5"/>
        <v>0.0034884775756668642</v>
      </c>
      <c r="N49" s="190">
        <v>56115</v>
      </c>
      <c r="O49" s="189">
        <v>63</v>
      </c>
      <c r="P49" s="189">
        <f t="shared" si="6"/>
        <v>56178</v>
      </c>
      <c r="Q49" s="188">
        <f t="shared" si="7"/>
        <v>0.11851614511018549</v>
      </c>
    </row>
    <row r="50" spans="1:17" s="180" customFormat="1" ht="18" customHeight="1">
      <c r="A50" s="194" t="s">
        <v>255</v>
      </c>
      <c r="B50" s="193">
        <v>4931</v>
      </c>
      <c r="C50" s="189">
        <v>31</v>
      </c>
      <c r="D50" s="189">
        <f t="shared" si="0"/>
        <v>4962</v>
      </c>
      <c r="E50" s="192">
        <f t="shared" si="1"/>
        <v>0.002901900329490255</v>
      </c>
      <c r="F50" s="190">
        <v>5258</v>
      </c>
      <c r="G50" s="189">
        <v>15</v>
      </c>
      <c r="H50" s="189">
        <f t="shared" si="2"/>
        <v>5273</v>
      </c>
      <c r="I50" s="191">
        <f t="shared" si="3"/>
        <v>-0.058979707946140714</v>
      </c>
      <c r="J50" s="190">
        <v>55640</v>
      </c>
      <c r="K50" s="189">
        <v>203</v>
      </c>
      <c r="L50" s="189">
        <f t="shared" si="4"/>
        <v>55843</v>
      </c>
      <c r="M50" s="191">
        <f t="shared" si="5"/>
        <v>0.0031002459300077134</v>
      </c>
      <c r="N50" s="190">
        <v>49560</v>
      </c>
      <c r="O50" s="189">
        <v>204</v>
      </c>
      <c r="P50" s="189">
        <f t="shared" si="6"/>
        <v>49764</v>
      </c>
      <c r="Q50" s="188">
        <f t="shared" si="7"/>
        <v>0.12215657905313071</v>
      </c>
    </row>
    <row r="51" spans="1:17" s="180" customFormat="1" ht="18" customHeight="1">
      <c r="A51" s="194" t="s">
        <v>256</v>
      </c>
      <c r="B51" s="193">
        <v>3984</v>
      </c>
      <c r="C51" s="189">
        <v>544</v>
      </c>
      <c r="D51" s="189">
        <f t="shared" si="0"/>
        <v>4528</v>
      </c>
      <c r="E51" s="192">
        <f t="shared" si="1"/>
        <v>0.002648086394988286</v>
      </c>
      <c r="F51" s="190">
        <v>4148</v>
      </c>
      <c r="G51" s="189">
        <v>697</v>
      </c>
      <c r="H51" s="189">
        <f t="shared" si="2"/>
        <v>4845</v>
      </c>
      <c r="I51" s="191">
        <f t="shared" si="3"/>
        <v>-0.06542827657378736</v>
      </c>
      <c r="J51" s="190">
        <v>42877</v>
      </c>
      <c r="K51" s="189">
        <v>6175</v>
      </c>
      <c r="L51" s="189">
        <f t="shared" si="4"/>
        <v>49052</v>
      </c>
      <c r="M51" s="191">
        <f t="shared" si="5"/>
        <v>0.0027232287548795437</v>
      </c>
      <c r="N51" s="190">
        <v>29510</v>
      </c>
      <c r="O51" s="189">
        <v>6778</v>
      </c>
      <c r="P51" s="189">
        <f t="shared" si="6"/>
        <v>36288</v>
      </c>
      <c r="Q51" s="188">
        <f t="shared" si="7"/>
        <v>0.3517416225749559</v>
      </c>
    </row>
    <row r="52" spans="1:17" s="180" customFormat="1" ht="18" customHeight="1">
      <c r="A52" s="194" t="s">
        <v>257</v>
      </c>
      <c r="B52" s="193">
        <v>2473</v>
      </c>
      <c r="C52" s="189">
        <v>1909</v>
      </c>
      <c r="D52" s="189">
        <f t="shared" si="0"/>
        <v>4382</v>
      </c>
      <c r="E52" s="192">
        <f t="shared" si="1"/>
        <v>0.002562701983842462</v>
      </c>
      <c r="F52" s="190">
        <v>1849</v>
      </c>
      <c r="G52" s="189">
        <v>2710</v>
      </c>
      <c r="H52" s="189">
        <f t="shared" si="2"/>
        <v>4559</v>
      </c>
      <c r="I52" s="191">
        <f t="shared" si="3"/>
        <v>-0.0388243035753455</v>
      </c>
      <c r="J52" s="190">
        <v>22616</v>
      </c>
      <c r="K52" s="189">
        <v>23526</v>
      </c>
      <c r="L52" s="189">
        <f t="shared" si="4"/>
        <v>46142</v>
      </c>
      <c r="M52" s="191">
        <f t="shared" si="5"/>
        <v>0.0025616737586164054</v>
      </c>
      <c r="N52" s="190">
        <v>17938</v>
      </c>
      <c r="O52" s="189">
        <v>32397</v>
      </c>
      <c r="P52" s="189">
        <f t="shared" si="6"/>
        <v>50335</v>
      </c>
      <c r="Q52" s="188">
        <f t="shared" si="7"/>
        <v>-0.08330187742127748</v>
      </c>
    </row>
    <row r="53" spans="1:17" s="180" customFormat="1" ht="18" customHeight="1">
      <c r="A53" s="448" t="s">
        <v>258</v>
      </c>
      <c r="B53" s="449">
        <v>3695</v>
      </c>
      <c r="C53" s="450">
        <v>30</v>
      </c>
      <c r="D53" s="450">
        <f t="shared" si="0"/>
        <v>3725</v>
      </c>
      <c r="E53" s="451">
        <f t="shared" si="1"/>
        <v>0.0021784721336862555</v>
      </c>
      <c r="F53" s="452">
        <v>3102</v>
      </c>
      <c r="G53" s="450"/>
      <c r="H53" s="450">
        <f t="shared" si="2"/>
        <v>3102</v>
      </c>
      <c r="I53" s="453">
        <f t="shared" si="3"/>
        <v>0.20083816892327522</v>
      </c>
      <c r="J53" s="452">
        <v>30914</v>
      </c>
      <c r="K53" s="450">
        <v>407</v>
      </c>
      <c r="L53" s="450">
        <f t="shared" si="4"/>
        <v>31321</v>
      </c>
      <c r="M53" s="453">
        <f t="shared" si="5"/>
        <v>0.0017388536212913275</v>
      </c>
      <c r="N53" s="452">
        <v>28802</v>
      </c>
      <c r="O53" s="450">
        <v>33</v>
      </c>
      <c r="P53" s="450">
        <f t="shared" si="6"/>
        <v>28835</v>
      </c>
      <c r="Q53" s="454">
        <f t="shared" si="7"/>
        <v>0.0862146696722732</v>
      </c>
    </row>
    <row r="54" spans="1:17" s="180" customFormat="1" ht="18" customHeight="1">
      <c r="A54" s="194" t="s">
        <v>259</v>
      </c>
      <c r="B54" s="193">
        <v>1794</v>
      </c>
      <c r="C54" s="189">
        <v>1500</v>
      </c>
      <c r="D54" s="189">
        <f t="shared" si="0"/>
        <v>3294</v>
      </c>
      <c r="E54" s="192">
        <f t="shared" si="1"/>
        <v>0.001926412673385913</v>
      </c>
      <c r="F54" s="190">
        <v>1813</v>
      </c>
      <c r="G54" s="189">
        <v>1279</v>
      </c>
      <c r="H54" s="189">
        <f t="shared" si="2"/>
        <v>3092</v>
      </c>
      <c r="I54" s="191">
        <f t="shared" si="3"/>
        <v>0.06532988357050451</v>
      </c>
      <c r="J54" s="190">
        <v>17410</v>
      </c>
      <c r="K54" s="189">
        <v>15382</v>
      </c>
      <c r="L54" s="189">
        <f t="shared" si="4"/>
        <v>32792</v>
      </c>
      <c r="M54" s="191">
        <f t="shared" si="5"/>
        <v>0.0018205193943164398</v>
      </c>
      <c r="N54" s="190">
        <v>17554</v>
      </c>
      <c r="O54" s="189">
        <v>16308</v>
      </c>
      <c r="P54" s="189">
        <f t="shared" si="6"/>
        <v>33862</v>
      </c>
      <c r="Q54" s="188">
        <f t="shared" si="7"/>
        <v>-0.031598842360167745</v>
      </c>
    </row>
    <row r="55" spans="1:17" s="180" customFormat="1" ht="18" customHeight="1">
      <c r="A55" s="194" t="s">
        <v>260</v>
      </c>
      <c r="B55" s="193">
        <v>3102</v>
      </c>
      <c r="C55" s="189">
        <v>80</v>
      </c>
      <c r="D55" s="189">
        <f t="shared" si="0"/>
        <v>3182</v>
      </c>
      <c r="E55" s="192">
        <f t="shared" si="1"/>
        <v>0.0018609123031918563</v>
      </c>
      <c r="F55" s="190">
        <v>2721</v>
      </c>
      <c r="G55" s="189"/>
      <c r="H55" s="189">
        <f t="shared" si="2"/>
        <v>2721</v>
      </c>
      <c r="I55" s="191">
        <f t="shared" si="3"/>
        <v>0.16942300624770312</v>
      </c>
      <c r="J55" s="190">
        <v>32359</v>
      </c>
      <c r="K55" s="189">
        <v>902</v>
      </c>
      <c r="L55" s="189">
        <f t="shared" si="4"/>
        <v>33261</v>
      </c>
      <c r="M55" s="191">
        <f t="shared" si="5"/>
        <v>0.0018465569521334197</v>
      </c>
      <c r="N55" s="190">
        <v>31983</v>
      </c>
      <c r="O55" s="189">
        <v>138</v>
      </c>
      <c r="P55" s="189">
        <f t="shared" si="6"/>
        <v>32121</v>
      </c>
      <c r="Q55" s="188">
        <f t="shared" si="7"/>
        <v>0.03549080041094621</v>
      </c>
    </row>
    <row r="56" spans="1:17" s="180" customFormat="1" ht="18" customHeight="1">
      <c r="A56" s="194" t="s">
        <v>261</v>
      </c>
      <c r="B56" s="193">
        <v>2046</v>
      </c>
      <c r="C56" s="189">
        <v>974</v>
      </c>
      <c r="D56" s="189">
        <f t="shared" si="0"/>
        <v>3020</v>
      </c>
      <c r="E56" s="192">
        <f t="shared" si="1"/>
        <v>0.0017661706963040247</v>
      </c>
      <c r="F56" s="190">
        <v>1506</v>
      </c>
      <c r="G56" s="189">
        <v>3135</v>
      </c>
      <c r="H56" s="189">
        <f t="shared" si="2"/>
        <v>4641</v>
      </c>
      <c r="I56" s="191">
        <f t="shared" si="3"/>
        <v>-0.34927817280758455</v>
      </c>
      <c r="J56" s="190">
        <v>28019</v>
      </c>
      <c r="K56" s="189">
        <v>16361</v>
      </c>
      <c r="L56" s="189">
        <f t="shared" si="4"/>
        <v>44380</v>
      </c>
      <c r="M56" s="191">
        <f t="shared" si="5"/>
        <v>0.002463852485964979</v>
      </c>
      <c r="N56" s="190">
        <v>17466</v>
      </c>
      <c r="O56" s="189">
        <v>35937</v>
      </c>
      <c r="P56" s="189">
        <f t="shared" si="6"/>
        <v>53403</v>
      </c>
      <c r="Q56" s="188">
        <f t="shared" si="7"/>
        <v>-0.16896054528771787</v>
      </c>
    </row>
    <row r="57" spans="1:17" s="180" customFormat="1" ht="18" customHeight="1">
      <c r="A57" s="194" t="s">
        <v>262</v>
      </c>
      <c r="B57" s="193">
        <v>2932</v>
      </c>
      <c r="C57" s="189">
        <v>87</v>
      </c>
      <c r="D57" s="189">
        <f t="shared" si="0"/>
        <v>3019</v>
      </c>
      <c r="E57" s="192">
        <f t="shared" si="1"/>
        <v>0.0017655858715701492</v>
      </c>
      <c r="F57" s="190">
        <v>3133</v>
      </c>
      <c r="G57" s="189">
        <v>11</v>
      </c>
      <c r="H57" s="189">
        <f t="shared" si="2"/>
        <v>3144</v>
      </c>
      <c r="I57" s="191">
        <f t="shared" si="3"/>
        <v>-0.03975826972010177</v>
      </c>
      <c r="J57" s="190">
        <v>34810</v>
      </c>
      <c r="K57" s="189">
        <v>512</v>
      </c>
      <c r="L57" s="189">
        <f t="shared" si="4"/>
        <v>35322</v>
      </c>
      <c r="M57" s="191">
        <f t="shared" si="5"/>
        <v>0.0019609778618579314</v>
      </c>
      <c r="N57" s="190">
        <v>34639</v>
      </c>
      <c r="O57" s="189">
        <v>205</v>
      </c>
      <c r="P57" s="189">
        <f t="shared" si="6"/>
        <v>34844</v>
      </c>
      <c r="Q57" s="188">
        <f t="shared" si="7"/>
        <v>0.01371828722305124</v>
      </c>
    </row>
    <row r="58" spans="1:17" s="180" customFormat="1" ht="18" customHeight="1" thickBot="1">
      <c r="A58" s="187" t="s">
        <v>263</v>
      </c>
      <c r="B58" s="186">
        <v>156933</v>
      </c>
      <c r="C58" s="182">
        <v>40752</v>
      </c>
      <c r="D58" s="182">
        <f t="shared" si="0"/>
        <v>197685</v>
      </c>
      <c r="E58" s="185">
        <f t="shared" si="1"/>
        <v>0.11561107751617918</v>
      </c>
      <c r="F58" s="183">
        <v>161078</v>
      </c>
      <c r="G58" s="182">
        <v>35522</v>
      </c>
      <c r="H58" s="182">
        <f t="shared" si="2"/>
        <v>196600</v>
      </c>
      <c r="I58" s="184">
        <f t="shared" si="3"/>
        <v>0.005518819938962416</v>
      </c>
      <c r="J58" s="183">
        <v>1700182</v>
      </c>
      <c r="K58" s="182">
        <v>420553</v>
      </c>
      <c r="L58" s="182">
        <f t="shared" si="4"/>
        <v>2120735</v>
      </c>
      <c r="M58" s="184">
        <f t="shared" si="5"/>
        <v>0.11773722852237359</v>
      </c>
      <c r="N58" s="183">
        <v>1502745</v>
      </c>
      <c r="O58" s="182">
        <v>367783</v>
      </c>
      <c r="P58" s="182">
        <f t="shared" si="6"/>
        <v>1870528</v>
      </c>
      <c r="Q58" s="181">
        <f t="shared" si="7"/>
        <v>0.13376276644883145</v>
      </c>
    </row>
    <row r="59" ht="15" thickTop="1">
      <c r="A59" s="120" t="s">
        <v>48</v>
      </c>
    </row>
    <row r="60" ht="14.25" customHeight="1">
      <c r="A60" s="94" t="s">
        <v>47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9:Q65536 I59:I65536 I3 Q3">
    <cfRule type="cellIs" priority="2" dxfId="91" operator="lessThan" stopIfTrue="1">
      <formula>0</formula>
    </cfRule>
  </conditionalFormatting>
  <conditionalFormatting sqref="Q8:Q58 I8:I58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Noviembre 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2014-01-23T16:14:43Z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AEVVZYF6TF2M-634-537</vt:lpwstr>
  </property>
  <property fmtid="{D5CDD505-2E9C-101B-9397-08002B2CF9AE}" pid="3" name="_dlc_DocIdItemGuid">
    <vt:lpwstr>cc7ce0a0-701d-43ef-b596-fcfde86d1f02</vt:lpwstr>
  </property>
  <property fmtid="{D5CDD505-2E9C-101B-9397-08002B2CF9AE}" pid="4" name="_dlc_DocIdUrl">
    <vt:lpwstr>http://www.aerocivil.gov.co/AAeronautica/Estadisticas/TAereo/EOperacionales/BolPubAnte/_layouts/DocIdRedir.aspx?ID=AEVVZYF6TF2M-634-537, AEVVZYF6TF2M-634-537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128.000000000000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